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" sheetId="1" r:id="rId1"/>
    <sheet name="2" sheetId="2" r:id="rId2"/>
    <sheet name="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<sst xmlns="http://schemas.openxmlformats.org/spreadsheetml/2006/main" count="2677" uniqueCount="173">
  <si>
    <t>От:</t>
  </si>
  <si>
    <t>Адыгейского УФАС России</t>
  </si>
  <si>
    <t>Цель предоставления зем.участка</t>
  </si>
  <si>
    <t>Жилищ.стр.</t>
  </si>
  <si>
    <t>ИЖС</t>
  </si>
  <si>
    <t>Компл</t>
  </si>
  <si>
    <t>Аукцион</t>
  </si>
  <si>
    <t>Собственность</t>
  </si>
  <si>
    <t>кол-во</t>
  </si>
  <si>
    <t>площ, кв.м.</t>
  </si>
  <si>
    <t>Аренда</t>
  </si>
  <si>
    <t>Конкурс</t>
  </si>
  <si>
    <t>Без торгов</t>
  </si>
  <si>
    <t>ИТОГО</t>
  </si>
  <si>
    <t>УФАС по Алтайскому краю</t>
  </si>
  <si>
    <t>Амурского УФАС России</t>
  </si>
  <si>
    <t>Архангельского УФАС России</t>
  </si>
  <si>
    <t>Астраханского УФАС России</t>
  </si>
  <si>
    <t>Башкортостанского УФАС России</t>
  </si>
  <si>
    <t>Белгородское УФАС России</t>
  </si>
  <si>
    <t>Брянского УФАС России</t>
  </si>
  <si>
    <t>Бурятского УФАС России</t>
  </si>
  <si>
    <t>Владимирское УФАС России</t>
  </si>
  <si>
    <t>Волгоградское УФАС</t>
  </si>
  <si>
    <t>Вологодского УФАС России</t>
  </si>
  <si>
    <t>Воронежского УФАС</t>
  </si>
  <si>
    <t>Дагестанского УФАС России</t>
  </si>
  <si>
    <t>Ивановского УФАС России</t>
  </si>
  <si>
    <t>Иркутского УФАС России</t>
  </si>
  <si>
    <t>Кабардино-Балкарского УФАС России</t>
  </si>
  <si>
    <t>Калининградского УФАС России</t>
  </si>
  <si>
    <t>Калужское УФАС России</t>
  </si>
  <si>
    <t xml:space="preserve">Камчатского УФАС </t>
  </si>
  <si>
    <t>Карачаево-Черкесская республика</t>
  </si>
  <si>
    <t>Карельского УФАС России</t>
  </si>
  <si>
    <t>Кемеровского УФАС России</t>
  </si>
  <si>
    <t>Кировского УФАС России</t>
  </si>
  <si>
    <t>Коми УФАС России</t>
  </si>
  <si>
    <t>Костромского УФАС России</t>
  </si>
  <si>
    <t>Краснодарское УФАС России</t>
  </si>
  <si>
    <t>Красноярского УФАС России</t>
  </si>
  <si>
    <t>ФАС РФ Управление по Курганской области</t>
  </si>
  <si>
    <t>Курского УФАС России</t>
  </si>
  <si>
    <t>Липецкого УФАС России</t>
  </si>
  <si>
    <t xml:space="preserve">Магаданского УФАС России </t>
  </si>
  <si>
    <t>Марийского УФАС России</t>
  </si>
  <si>
    <t>Мордовского УФАС России</t>
  </si>
  <si>
    <t>Московского УФАС России</t>
  </si>
  <si>
    <t>Мурманское УФАС России</t>
  </si>
  <si>
    <t>Нижегородского УФАС</t>
  </si>
  <si>
    <t>Новгородского УФАС России</t>
  </si>
  <si>
    <t>Новосибирского УФАС России</t>
  </si>
  <si>
    <t>Омского УФАС России</t>
  </si>
  <si>
    <t>УФАС по Оренбургской области</t>
  </si>
  <si>
    <t>Орловское УФАС России.  ОБЩАЯ (хоз.субъекты и граждане)</t>
  </si>
  <si>
    <t>Пензенского УФАС России</t>
  </si>
  <si>
    <t>Управления ФАС по Пермской области</t>
  </si>
  <si>
    <t>Приморского УФАС России</t>
  </si>
  <si>
    <t>Псковское УФАС России</t>
  </si>
  <si>
    <t>Ростовского УФАС России</t>
  </si>
  <si>
    <t>Рязанского УФАС России</t>
  </si>
  <si>
    <t>Санкт-Петербургское УФАС России</t>
  </si>
  <si>
    <t>Саратовского УФАС России</t>
  </si>
  <si>
    <t>Сахалинского УФАС России</t>
  </si>
  <si>
    <t>Свердловского УФАС России</t>
  </si>
  <si>
    <t>Северо-Осетинского УФАС России</t>
  </si>
  <si>
    <t>Смоленского УФАС России</t>
  </si>
  <si>
    <t>УФАС по Ставропольскому краю</t>
  </si>
  <si>
    <t>Тамбовского УФАС России</t>
  </si>
  <si>
    <t>Татарстанское УФАС России</t>
  </si>
  <si>
    <t>Тверское УФАС России</t>
  </si>
  <si>
    <t>Томского УФАС России</t>
  </si>
  <si>
    <t>Тульского УФАС России</t>
  </si>
  <si>
    <t>Тюменского УФАС России</t>
  </si>
  <si>
    <t>Удмуртского УФАС России</t>
  </si>
  <si>
    <t>Ульяновское УФАС России</t>
  </si>
  <si>
    <t>Еврейская автономная область + Хабаровский край</t>
  </si>
  <si>
    <t>Хакасского УФАС России</t>
  </si>
  <si>
    <t>Ханты-Мансийское УФАС</t>
  </si>
  <si>
    <t>Челябинское УФАС России</t>
  </si>
  <si>
    <t>Читинское УФАС России</t>
  </si>
  <si>
    <t>Чувашского УФАС России</t>
  </si>
  <si>
    <t>Якутского УФАС России</t>
  </si>
  <si>
    <t>Ямало-Ненецкого УФАС России</t>
  </si>
  <si>
    <t>Ярославского УФАС</t>
  </si>
  <si>
    <t>стр</t>
  </si>
  <si>
    <t>ОГЛАВЛЕНИЕ</t>
  </si>
  <si>
    <t>Амурское УФАС</t>
  </si>
  <si>
    <t>Алтайское краевое УФАС</t>
  </si>
  <si>
    <t>Алтайское республикан.УФАС</t>
  </si>
  <si>
    <t>Адыгейское УФАС</t>
  </si>
  <si>
    <t>Архангельское УФАС</t>
  </si>
  <si>
    <t>Астраханское УФАС</t>
  </si>
  <si>
    <t>Башкортостанское УФАС</t>
  </si>
  <si>
    <t>Белогородское УФАС</t>
  </si>
  <si>
    <t>Брянское УФАС</t>
  </si>
  <si>
    <t>Бурятское УФАС</t>
  </si>
  <si>
    <t>Владимирское УФАС</t>
  </si>
  <si>
    <t>Вологодское УФАС</t>
  </si>
  <si>
    <t>Наименование УФАС</t>
  </si>
  <si>
    <t>Воронежское УФАС</t>
  </si>
  <si>
    <t>Дагестанское УФАС</t>
  </si>
  <si>
    <t>Ивановское УФАС</t>
  </si>
  <si>
    <t>Иркутское УФАС</t>
  </si>
  <si>
    <t>Уабардино-Балкарское УФАС</t>
  </si>
  <si>
    <t>Калининградское УФАС</t>
  </si>
  <si>
    <t>Калужское УФАС</t>
  </si>
  <si>
    <t>Камчатское УФАС</t>
  </si>
  <si>
    <t>Карачаево-Черкесское УФАС</t>
  </si>
  <si>
    <t>Карельское УФАС</t>
  </si>
  <si>
    <t>Кемеровское УФАС</t>
  </si>
  <si>
    <t>Кировское УФАС</t>
  </si>
  <si>
    <t>Коми УФАС</t>
  </si>
  <si>
    <t>Костромское УФАС</t>
  </si>
  <si>
    <t>Краснодарское УФАС</t>
  </si>
  <si>
    <t>Красноярское УФАС</t>
  </si>
  <si>
    <t>Курганское УФАС</t>
  </si>
  <si>
    <t>Курское УФАС</t>
  </si>
  <si>
    <t>Липецкое УФАС</t>
  </si>
  <si>
    <t>Магаданское УФАС</t>
  </si>
  <si>
    <t>Марийское УФАС</t>
  </si>
  <si>
    <t>Мордовское УФАС</t>
  </si>
  <si>
    <t>Московское УФАС</t>
  </si>
  <si>
    <t>Мурманское УФАС</t>
  </si>
  <si>
    <t>Оренбургское УФАС</t>
  </si>
  <si>
    <t>Нижегородское УФАС</t>
  </si>
  <si>
    <t>Новгородское УФАС</t>
  </si>
  <si>
    <t>Новосибирское УФАС</t>
  </si>
  <si>
    <t>Омское УФАС</t>
  </si>
  <si>
    <t>Орловское УФАС</t>
  </si>
  <si>
    <t>Пензенское УФАС</t>
  </si>
  <si>
    <t>Пермское УФАС</t>
  </si>
  <si>
    <t>Приморское УФАС</t>
  </si>
  <si>
    <t>Псковское УФАС</t>
  </si>
  <si>
    <t>Ростовское УФАС</t>
  </si>
  <si>
    <t>Рязанское УФАС</t>
  </si>
  <si>
    <t>Самарское УФАС</t>
  </si>
  <si>
    <t>Санкт-Петербургское УФАС</t>
  </si>
  <si>
    <t>Саратовское УФАС</t>
  </si>
  <si>
    <t>Сахалинское УФАС</t>
  </si>
  <si>
    <t>Свердловское УФАС</t>
  </si>
  <si>
    <t>Северо-Осетинское УФАС</t>
  </si>
  <si>
    <t>Смоленское УФАС</t>
  </si>
  <si>
    <t>Ставропольское УФАС</t>
  </si>
  <si>
    <t>Тамбовское УФАС</t>
  </si>
  <si>
    <t>Татарстанское УФАС</t>
  </si>
  <si>
    <t>Тверское УФАС</t>
  </si>
  <si>
    <t>Томское УФАС</t>
  </si>
  <si>
    <t>Тульское УФАС</t>
  </si>
  <si>
    <t>Тюменское УФАС</t>
  </si>
  <si>
    <t>Удмуртское УФАС</t>
  </si>
  <si>
    <t>Ульяновское УФАС</t>
  </si>
  <si>
    <t>Хабаровское УФАС</t>
  </si>
  <si>
    <t>Хакасское УФАС</t>
  </si>
  <si>
    <t>Челябинское УФАС</t>
  </si>
  <si>
    <t>Читинское УФАС</t>
  </si>
  <si>
    <t>Чувашское УФАС</t>
  </si>
  <si>
    <t>Якутское УФАС</t>
  </si>
  <si>
    <t>Ямало-Ненецкое УФАС</t>
  </si>
  <si>
    <t>Ярославское УФАС</t>
  </si>
  <si>
    <t xml:space="preserve">Алтайского республиканского УФАС России </t>
  </si>
  <si>
    <t>Управления ФАС по Самарской области</t>
  </si>
  <si>
    <t>Сводная по Российской Федерации (Собственность, Аренда)</t>
  </si>
  <si>
    <t>Жилищ. стр.</t>
  </si>
  <si>
    <t>%</t>
  </si>
  <si>
    <t>Описание обозначений:</t>
  </si>
  <si>
    <t xml:space="preserve"> - информация о количестве и площади земельных участков, предоставленных в собственность либо в аренду для жилищного строительства;</t>
  </si>
  <si>
    <t xml:space="preserve"> - информация о количестве и площади земельных участков, предоставленных в собственность либо в аренду для индивидуального жилищного строительства;</t>
  </si>
  <si>
    <t xml:space="preserve"> - информация о количестве и площади земельных участков, предоставленных в аренду для их комплексного освоения в целях жилищного строительства;</t>
  </si>
  <si>
    <t xml:space="preserve"> - информация о количестве и площади земельных участков, предоставленных посредством проведения аукциона, в т.ч. если аукцион признан несостоявшимся (п.27 ст 38.1 ЗК РФ);</t>
  </si>
  <si>
    <t xml:space="preserve"> - информация о количестве и площади земельных участков, предоставленных посредством проведения конкурса;</t>
  </si>
  <si>
    <t xml:space="preserve"> - информация о количестве и площади земельных участков, предоставленных без проведения торгов.</t>
  </si>
  <si>
    <t>Сводная по Российской Федерации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</si>
</sst>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9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 Cyr"/>
      <family val="0"/>
    </font>
    <font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3" fontId="0" fillId="2" borderId="2" xfId="0" applyNumberFormat="1" applyFill="1" applyBorder="1" applyAlignment="1" applyProtection="1">
      <alignment/>
      <protection locked="0"/>
    </xf>
    <xf numFmtId="0" fontId="3" fillId="0" borderId="3" xfId="0" applyFont="1" applyFill="1" applyBorder="1" applyAlignment="1">
      <alignment/>
    </xf>
    <xf numFmtId="2" fontId="0" fillId="2" borderId="3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0" fontId="3" fillId="0" borderId="4" xfId="0" applyFont="1" applyFill="1" applyBorder="1" applyAlignment="1">
      <alignment/>
    </xf>
    <xf numFmtId="2" fontId="0" fillId="2" borderId="4" xfId="0" applyNumberFormat="1" applyFill="1" applyBorder="1" applyAlignment="1" applyProtection="1">
      <alignment/>
      <protection locked="0"/>
    </xf>
    <xf numFmtId="0" fontId="3" fillId="0" borderId="5" xfId="0" applyFont="1" applyFill="1" applyBorder="1" applyAlignment="1">
      <alignment/>
    </xf>
    <xf numFmtId="3" fontId="0" fillId="2" borderId="5" xfId="0" applyNumberFormat="1" applyFill="1" applyBorder="1" applyAlignment="1" applyProtection="1">
      <alignment/>
      <protection locked="0"/>
    </xf>
    <xf numFmtId="0" fontId="3" fillId="0" borderId="6" xfId="0" applyFont="1" applyFill="1" applyBorder="1" applyAlignment="1">
      <alignment/>
    </xf>
    <xf numFmtId="2" fontId="0" fillId="2" borderId="6" xfId="0" applyNumberFormat="1" applyFill="1" applyBorder="1" applyAlignment="1" applyProtection="1">
      <alignment/>
      <protection locked="0"/>
    </xf>
    <xf numFmtId="3" fontId="0" fillId="0" borderId="2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3" fontId="0" fillId="2" borderId="4" xfId="0" applyNumberForma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3" fontId="0" fillId="2" borderId="6" xfId="0" applyNumberFormat="1" applyFill="1" applyBorder="1" applyAlignment="1" applyProtection="1">
      <alignment/>
      <protection locked="0"/>
    </xf>
    <xf numFmtId="2" fontId="0" fillId="2" borderId="5" xfId="0" applyNumberForma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2" borderId="11" xfId="0" applyNumberFormat="1" applyFill="1" applyBorder="1" applyAlignment="1" applyProtection="1">
      <alignment/>
      <protection locked="0"/>
    </xf>
    <xf numFmtId="2" fontId="0" fillId="2" borderId="12" xfId="0" applyNumberFormat="1" applyFill="1" applyBorder="1" applyAlignment="1" applyProtection="1">
      <alignment/>
      <protection locked="0"/>
    </xf>
    <xf numFmtId="3" fontId="0" fillId="2" borderId="12" xfId="0" applyNumberFormat="1" applyFill="1" applyBorder="1" applyAlignment="1" applyProtection="1">
      <alignment/>
      <protection locked="0"/>
    </xf>
    <xf numFmtId="2" fontId="0" fillId="2" borderId="13" xfId="0" applyNumberFormat="1" applyFill="1" applyBorder="1" applyAlignment="1" applyProtection="1">
      <alignment/>
      <protection locked="0"/>
    </xf>
    <xf numFmtId="3" fontId="0" fillId="2" borderId="14" xfId="0" applyNumberFormat="1" applyFill="1" applyBorder="1" applyAlignment="1" applyProtection="1">
      <alignment/>
      <protection locked="0"/>
    </xf>
    <xf numFmtId="2" fontId="0" fillId="2" borderId="15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3" fontId="0" fillId="2" borderId="13" xfId="0" applyNumberForma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3" fontId="0" fillId="2" borderId="15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locked="0"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49" fontId="2" fillId="2" borderId="17" xfId="0" applyNumberFormat="1" applyFont="1" applyFill="1" applyBorder="1" applyAlignment="1" applyProtection="1">
      <alignment horizontal="left"/>
      <protection locked="0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 vertical="justify" wrapText="1"/>
    </xf>
    <xf numFmtId="0" fontId="1" fillId="0" borderId="23" xfId="0" applyFont="1" applyFill="1" applyBorder="1" applyAlignment="1">
      <alignment horizontal="left" vertical="justify" wrapText="1"/>
    </xf>
    <xf numFmtId="0" fontId="1" fillId="0" borderId="24" xfId="0" applyFont="1" applyFill="1" applyBorder="1" applyAlignment="1">
      <alignment horizontal="left" vertical="justify" wrapText="1"/>
    </xf>
    <xf numFmtId="0" fontId="0" fillId="0" borderId="25" xfId="0" applyFill="1" applyBorder="1" applyAlignment="1">
      <alignment horizontal="left" vertical="justify" wrapText="1"/>
    </xf>
    <xf numFmtId="0" fontId="0" fillId="0" borderId="5" xfId="0" applyFill="1" applyBorder="1" applyAlignment="1">
      <alignment horizontal="left" vertical="justify" wrapText="1"/>
    </xf>
    <xf numFmtId="0" fontId="0" fillId="0" borderId="6" xfId="0" applyFill="1" applyBorder="1" applyAlignment="1">
      <alignment horizontal="left" vertical="justify" wrapText="1"/>
    </xf>
    <xf numFmtId="0" fontId="0" fillId="0" borderId="26" xfId="0" applyFill="1" applyBorder="1" applyAlignment="1">
      <alignment horizontal="left" vertical="justify" wrapText="1"/>
    </xf>
    <xf numFmtId="0" fontId="1" fillId="0" borderId="27" xfId="0" applyFont="1" applyFill="1" applyBorder="1" applyAlignment="1">
      <alignment horizontal="left" vertical="justify" wrapText="1"/>
    </xf>
    <xf numFmtId="0" fontId="1" fillId="0" borderId="28" xfId="0" applyFont="1" applyFill="1" applyBorder="1" applyAlignment="1">
      <alignment horizontal="left" vertical="justify" wrapText="1"/>
    </xf>
    <xf numFmtId="0" fontId="1" fillId="0" borderId="29" xfId="0" applyFont="1" applyFill="1" applyBorder="1" applyAlignment="1">
      <alignment horizontal="left" vertical="justify" wrapText="1"/>
    </xf>
    <xf numFmtId="0" fontId="0" fillId="0" borderId="2" xfId="0" applyFill="1" applyBorder="1" applyAlignment="1">
      <alignment horizontal="left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4" xfId="0" applyFill="1" applyBorder="1" applyAlignment="1">
      <alignment horizontal="left" vertical="justify" wrapText="1"/>
    </xf>
    <xf numFmtId="0" fontId="1" fillId="0" borderId="30" xfId="0" applyFont="1" applyFill="1" applyBorder="1" applyAlignment="1">
      <alignment horizontal="left" vertical="justify" wrapText="1"/>
    </xf>
    <xf numFmtId="0" fontId="1" fillId="0" borderId="31" xfId="0" applyFont="1" applyFill="1" applyBorder="1" applyAlignment="1">
      <alignment horizontal="left" vertical="justify" wrapText="1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49" fontId="2" fillId="2" borderId="33" xfId="0" applyNumberFormat="1" applyFont="1" applyFill="1" applyBorder="1" applyAlignment="1" applyProtection="1">
      <alignment horizontal="left"/>
      <protection locked="0"/>
    </xf>
    <xf numFmtId="49" fontId="1" fillId="2" borderId="16" xfId="0" applyNumberFormat="1" applyFont="1" applyFill="1" applyBorder="1" applyAlignment="1" applyProtection="1">
      <alignment horizontal="left"/>
      <protection locked="0"/>
    </xf>
    <xf numFmtId="49" fontId="1" fillId="2" borderId="17" xfId="0" applyNumberFormat="1" applyFont="1" applyFill="1" applyBorder="1" applyAlignment="1" applyProtection="1">
      <alignment horizontal="left"/>
      <protection locked="0"/>
    </xf>
    <xf numFmtId="49" fontId="1" fillId="2" borderId="18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3" fontId="0" fillId="0" borderId="27" xfId="0" applyNumberFormat="1" applyFill="1" applyBorder="1" applyAlignment="1" applyProtection="1">
      <alignment/>
      <protection locked="0"/>
    </xf>
    <xf numFmtId="180" fontId="0" fillId="3" borderId="11" xfId="0" applyNumberFormat="1" applyFill="1" applyBorder="1" applyAlignment="1" applyProtection="1">
      <alignment/>
      <protection locked="0"/>
    </xf>
    <xf numFmtId="3" fontId="0" fillId="0" borderId="40" xfId="0" applyNumberForma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3" fontId="0" fillId="0" borderId="28" xfId="0" applyNumberFormat="1" applyFill="1" applyBorder="1" applyAlignment="1" applyProtection="1">
      <alignment/>
      <protection locked="0"/>
    </xf>
    <xf numFmtId="180" fontId="0" fillId="4" borderId="12" xfId="0" applyNumberForma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180" fontId="0" fillId="5" borderId="12" xfId="0" applyNumberFormat="1" applyFill="1" applyBorder="1" applyAlignment="1" applyProtection="1">
      <alignment/>
      <protection locked="0"/>
    </xf>
    <xf numFmtId="0" fontId="3" fillId="0" borderId="32" xfId="0" applyFont="1" applyFill="1" applyBorder="1" applyAlignment="1">
      <alignment/>
    </xf>
    <xf numFmtId="3" fontId="0" fillId="0" borderId="29" xfId="0" applyNumberFormat="1" applyFill="1" applyBorder="1" applyAlignment="1" applyProtection="1">
      <alignment/>
      <protection locked="0"/>
    </xf>
    <xf numFmtId="180" fontId="0" fillId="0" borderId="13" xfId="0" applyNumberFormat="1" applyFill="1" applyBorder="1" applyAlignment="1" applyProtection="1">
      <alignment/>
      <protection locked="0"/>
    </xf>
    <xf numFmtId="3" fontId="0" fillId="0" borderId="41" xfId="0" applyNumberFormat="1" applyFill="1" applyBorder="1" applyAlignment="1" applyProtection="1">
      <alignment/>
      <protection locked="0"/>
    </xf>
    <xf numFmtId="0" fontId="3" fillId="0" borderId="42" xfId="0" applyFont="1" applyFill="1" applyBorder="1" applyAlignment="1">
      <alignment/>
    </xf>
    <xf numFmtId="3" fontId="0" fillId="0" borderId="30" xfId="0" applyNumberFormat="1" applyFill="1" applyBorder="1" applyAlignment="1" applyProtection="1">
      <alignment/>
      <protection locked="0"/>
    </xf>
    <xf numFmtId="180" fontId="0" fillId="3" borderId="14" xfId="0" applyNumberFormat="1" applyFill="1" applyBorder="1" applyAlignment="1" applyProtection="1">
      <alignment/>
      <protection locked="0"/>
    </xf>
    <xf numFmtId="3" fontId="0" fillId="0" borderId="43" xfId="0" applyNumberFormat="1" applyFill="1" applyBorder="1" applyAlignment="1" applyProtection="1">
      <alignment/>
      <protection locked="0"/>
    </xf>
    <xf numFmtId="0" fontId="3" fillId="0" borderId="44" xfId="0" applyFont="1" applyFill="1" applyBorder="1" applyAlignment="1">
      <alignment/>
    </xf>
    <xf numFmtId="3" fontId="0" fillId="0" borderId="31" xfId="0" applyNumberFormat="1" applyFill="1" applyBorder="1" applyAlignment="1" applyProtection="1">
      <alignment/>
      <protection locked="0"/>
    </xf>
    <xf numFmtId="180" fontId="0" fillId="0" borderId="15" xfId="0" applyNumberFormat="1" applyFill="1" applyBorder="1" applyAlignment="1" applyProtection="1">
      <alignment/>
      <protection locked="0"/>
    </xf>
    <xf numFmtId="3" fontId="0" fillId="0" borderId="45" xfId="0" applyNumberFormat="1" applyFill="1" applyBorder="1" applyAlignment="1" applyProtection="1">
      <alignment/>
      <protection locked="0"/>
    </xf>
    <xf numFmtId="3" fontId="0" fillId="0" borderId="30" xfId="0" applyNumberFormat="1" applyFill="1" applyBorder="1" applyAlignment="1">
      <alignment/>
    </xf>
    <xf numFmtId="180" fontId="0" fillId="3" borderId="14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2" fontId="0" fillId="0" borderId="28" xfId="0" applyNumberFormat="1" applyFill="1" applyBorder="1" applyAlignment="1">
      <alignment/>
    </xf>
    <xf numFmtId="180" fontId="0" fillId="4" borderId="12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180" fontId="0" fillId="5" borderId="12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2" fontId="0" fillId="0" borderId="29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 vertical="justify"/>
    </xf>
    <xf numFmtId="0" fontId="8" fillId="0" borderId="0" xfId="0" applyFont="1" applyBorder="1" applyAlignment="1">
      <alignment horizontal="left" wrapText="1"/>
    </xf>
    <xf numFmtId="0" fontId="1" fillId="0" borderId="9" xfId="0" applyFont="1" applyFill="1" applyBorder="1" applyAlignment="1">
      <alignment horizontal="right" vertical="justify"/>
    </xf>
    <xf numFmtId="0" fontId="8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80" fontId="0" fillId="4" borderId="42" xfId="0" applyNumberFormat="1" applyFill="1" applyBorder="1" applyAlignment="1" applyProtection="1">
      <alignment/>
      <protection locked="0"/>
    </xf>
    <xf numFmtId="180" fontId="0" fillId="4" borderId="14" xfId="0" applyNumberFormat="1" applyFill="1" applyBorder="1" applyAlignment="1" applyProtection="1">
      <alignment/>
      <protection locked="0"/>
    </xf>
    <xf numFmtId="180" fontId="0" fillId="0" borderId="44" xfId="0" applyNumberFormat="1" applyFill="1" applyBorder="1" applyAlignment="1" applyProtection="1">
      <alignment/>
      <protection locked="0"/>
    </xf>
    <xf numFmtId="180" fontId="0" fillId="4" borderId="39" xfId="0" applyNumberFormat="1" applyFill="1" applyBorder="1" applyAlignment="1" applyProtection="1">
      <alignment/>
      <protection locked="0"/>
    </xf>
    <xf numFmtId="180" fontId="0" fillId="4" borderId="11" xfId="0" applyNumberFormat="1" applyFill="1" applyBorder="1" applyAlignment="1" applyProtection="1">
      <alignment/>
      <protection locked="0"/>
    </xf>
    <xf numFmtId="180" fontId="0" fillId="0" borderId="32" xfId="0" applyNumberFormat="1" applyFill="1" applyBorder="1" applyAlignment="1" applyProtection="1">
      <alignment/>
      <protection locked="0"/>
    </xf>
    <xf numFmtId="3" fontId="0" fillId="0" borderId="27" xfId="0" applyNumberFormat="1" applyFill="1" applyBorder="1" applyAlignment="1">
      <alignment/>
    </xf>
    <xf numFmtId="180" fontId="0" fillId="4" borderId="39" xfId="0" applyNumberFormat="1" applyFill="1" applyBorder="1" applyAlignment="1">
      <alignment/>
    </xf>
    <xf numFmtId="180" fontId="0" fillId="4" borderId="11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rokhin\Application%20Data\The%20Bat!\FAS\Attach\&#1055;&#1088;&#1077;&#1076;&#1086;&#1089;&#1090;%20&#1079;&#1077;&#1084;%20&#1091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ПРОЦ"/>
      <sheetName val="СводнаяПРОЦ2"/>
      <sheetName val="Адыгейское"/>
      <sheetName val="Алтайское"/>
      <sheetName val="АлтК"/>
      <sheetName val="Амурский"/>
      <sheetName val="Архангельское"/>
      <sheetName val="Астрахань"/>
      <sheetName val="Башкирия"/>
      <sheetName val="Белгород"/>
      <sheetName val="Брянское"/>
      <sheetName val="Бурятское"/>
      <sheetName val="Владимир"/>
      <sheetName val="Волгоград"/>
      <sheetName val="Вологда"/>
      <sheetName val="Воронеж"/>
      <sheetName val="Дагестан"/>
      <sheetName val="Иванов"/>
      <sheetName val="Иркутское"/>
      <sheetName val="КабардиноБ"/>
      <sheetName val="Калининград"/>
      <sheetName val="Калужское"/>
      <sheetName val="Камчатское"/>
      <sheetName val="КарачаевоЧ"/>
      <sheetName val="Карельское"/>
      <sheetName val="Кемеровское"/>
      <sheetName val="Кировское"/>
      <sheetName val="Коми"/>
      <sheetName val="Костромское"/>
      <sheetName val="Краснодарское"/>
      <sheetName val="Красноярское"/>
      <sheetName val="Курганское"/>
      <sheetName val="Курское"/>
      <sheetName val="Липецкое"/>
      <sheetName val="Магаданское"/>
      <sheetName val="Марийское"/>
      <sheetName val="Мордовское"/>
      <sheetName val="Московское"/>
      <sheetName val="Мурманское"/>
      <sheetName val="Нижегородское"/>
      <sheetName val="Новгородское"/>
      <sheetName val="Новосибирское"/>
      <sheetName val="Омское"/>
      <sheetName val="Оренбурж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Пб"/>
      <sheetName val="Саратовское"/>
      <sheetName val="Сахалинское"/>
      <sheetName val="Свердловское"/>
      <sheetName val="СевОсет"/>
      <sheetName val="Смоленское"/>
      <sheetName val="Ставрополь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ое"/>
      <sheetName val="Хакасское"/>
      <sheetName val="ХантыМ"/>
      <sheetName val="Челябинское"/>
      <sheetName val="Читинское"/>
      <sheetName val="Чувашское"/>
      <sheetName val="Якутское"/>
      <sheetName val="ЯмалоН"/>
      <sheetName val="Ярославское"/>
    </sheetNames>
    <sheetDataSet>
      <sheetData sheetId="0">
        <row r="5">
          <cell r="D5">
            <v>33</v>
          </cell>
          <cell r="F5">
            <v>925</v>
          </cell>
          <cell r="H5">
            <v>9</v>
          </cell>
        </row>
        <row r="6">
          <cell r="D6">
            <v>1216843</v>
          </cell>
          <cell r="F6">
            <v>5712471.6</v>
          </cell>
          <cell r="H6">
            <v>148432</v>
          </cell>
        </row>
        <row r="7">
          <cell r="D7">
            <v>61</v>
          </cell>
          <cell r="F7">
            <v>638</v>
          </cell>
          <cell r="H7">
            <v>29</v>
          </cell>
        </row>
        <row r="8">
          <cell r="D8">
            <v>208081.42</v>
          </cell>
          <cell r="F8">
            <v>747941.68</v>
          </cell>
          <cell r="H8">
            <v>445505.52</v>
          </cell>
        </row>
        <row r="9">
          <cell r="D9">
            <v>2</v>
          </cell>
          <cell r="F9">
            <v>35</v>
          </cell>
          <cell r="H9">
            <v>0</v>
          </cell>
        </row>
        <row r="10">
          <cell r="D10">
            <v>10585</v>
          </cell>
          <cell r="F10">
            <v>822136</v>
          </cell>
          <cell r="H10">
            <v>0</v>
          </cell>
        </row>
        <row r="11">
          <cell r="D11">
            <v>20</v>
          </cell>
          <cell r="F11">
            <v>128</v>
          </cell>
          <cell r="H11">
            <v>72</v>
          </cell>
        </row>
        <row r="12">
          <cell r="D12">
            <v>413870</v>
          </cell>
          <cell r="F12">
            <v>157675</v>
          </cell>
          <cell r="H12">
            <v>111542</v>
          </cell>
        </row>
        <row r="13">
          <cell r="D13">
            <v>116</v>
          </cell>
          <cell r="F13">
            <v>6484</v>
          </cell>
          <cell r="H13">
            <v>29</v>
          </cell>
        </row>
        <row r="14">
          <cell r="D14">
            <v>376837</v>
          </cell>
          <cell r="F14">
            <v>7667670.17</v>
          </cell>
          <cell r="H14">
            <v>4073094</v>
          </cell>
        </row>
        <row r="15">
          <cell r="D15">
            <v>900</v>
          </cell>
          <cell r="F15">
            <v>11857</v>
          </cell>
          <cell r="H15">
            <v>100</v>
          </cell>
        </row>
        <row r="16">
          <cell r="D16">
            <v>3547981.55</v>
          </cell>
          <cell r="F16">
            <v>13003137.249999996</v>
          </cell>
          <cell r="H16">
            <v>5002138.61</v>
          </cell>
        </row>
        <row r="17">
          <cell r="D17">
            <v>151</v>
          </cell>
          <cell r="F17">
            <v>7444</v>
          </cell>
          <cell r="H17">
            <v>38</v>
          </cell>
        </row>
        <row r="18">
          <cell r="D18">
            <v>1604265</v>
          </cell>
          <cell r="F18">
            <v>14202277.77</v>
          </cell>
          <cell r="H18">
            <v>4221526</v>
          </cell>
        </row>
        <row r="19">
          <cell r="D19">
            <v>981</v>
          </cell>
          <cell r="F19">
            <v>12623</v>
          </cell>
          <cell r="H19">
            <v>201</v>
          </cell>
        </row>
        <row r="20">
          <cell r="D20">
            <v>4169932.97</v>
          </cell>
          <cell r="F20">
            <v>13908753.929999996</v>
          </cell>
          <cell r="H20">
            <v>5559186.130000001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6"/>
  <sheetViews>
    <sheetView workbookViewId="0" topLeftCell="A1">
      <selection activeCell="E14" sqref="E14:F14"/>
    </sheetView>
  </sheetViews>
  <sheetFormatPr defaultColWidth="9.140625" defaultRowHeight="12.75"/>
  <cols>
    <col min="1" max="1" width="15.57421875" style="0" customWidth="1"/>
    <col min="2" max="2" width="14.140625" style="0" customWidth="1"/>
    <col min="3" max="3" width="10.140625" style="0" customWidth="1"/>
    <col min="4" max="6" width="13.00390625" style="0" customWidth="1"/>
  </cols>
  <sheetData>
    <row r="1" s="31" customFormat="1" ht="15.75">
      <c r="A1" s="30" t="s">
        <v>86</v>
      </c>
    </row>
    <row r="2" s="31" customFormat="1" ht="8.25" customHeight="1">
      <c r="A2" s="30"/>
    </row>
    <row r="3" spans="1:7" s="31" customFormat="1" ht="16.5" thickBot="1">
      <c r="A3" s="65" t="s">
        <v>99</v>
      </c>
      <c r="B3" s="65"/>
      <c r="C3" s="32" t="s">
        <v>85</v>
      </c>
      <c r="D3" s="33"/>
      <c r="E3" s="65" t="s">
        <v>99</v>
      </c>
      <c r="F3" s="65"/>
      <c r="G3" s="32" t="s">
        <v>85</v>
      </c>
    </row>
    <row r="4" spans="1:7" s="31" customFormat="1" ht="15">
      <c r="A4" s="60" t="s">
        <v>90</v>
      </c>
      <c r="B4" s="60"/>
      <c r="C4" s="31">
        <v>2</v>
      </c>
      <c r="E4" s="60" t="s">
        <v>138</v>
      </c>
      <c r="F4" s="60"/>
      <c r="G4" s="31">
        <v>19</v>
      </c>
    </row>
    <row r="5" spans="1:6" s="31" customFormat="1" ht="15">
      <c r="A5" s="60" t="s">
        <v>89</v>
      </c>
      <c r="B5" s="60"/>
      <c r="E5" s="60" t="s">
        <v>139</v>
      </c>
      <c r="F5" s="60"/>
    </row>
    <row r="6" spans="1:7" s="31" customFormat="1" ht="15">
      <c r="A6" s="60" t="s">
        <v>88</v>
      </c>
      <c r="B6" s="60"/>
      <c r="E6" s="60" t="s">
        <v>140</v>
      </c>
      <c r="F6" s="60"/>
      <c r="G6" s="36"/>
    </row>
    <row r="7" spans="1:7" s="31" customFormat="1" ht="15">
      <c r="A7" s="64" t="s">
        <v>87</v>
      </c>
      <c r="B7" s="64"/>
      <c r="C7" s="35">
        <v>3</v>
      </c>
      <c r="E7" s="64" t="s">
        <v>141</v>
      </c>
      <c r="F7" s="64"/>
      <c r="G7" s="31">
        <v>20</v>
      </c>
    </row>
    <row r="8" spans="1:6" s="31" customFormat="1" ht="15">
      <c r="A8" s="63" t="s">
        <v>91</v>
      </c>
      <c r="B8" s="63"/>
      <c r="C8" s="33"/>
      <c r="E8" s="63" t="s">
        <v>142</v>
      </c>
      <c r="F8" s="63"/>
    </row>
    <row r="9" spans="1:6" s="31" customFormat="1" ht="15">
      <c r="A9" s="62" t="s">
        <v>92</v>
      </c>
      <c r="B9" s="62"/>
      <c r="C9" s="36"/>
      <c r="E9" s="62" t="s">
        <v>143</v>
      </c>
      <c r="F9" s="62"/>
    </row>
    <row r="10" spans="1:7" s="31" customFormat="1" ht="15">
      <c r="A10" s="60" t="s">
        <v>93</v>
      </c>
      <c r="B10" s="60"/>
      <c r="C10" s="31">
        <v>4</v>
      </c>
      <c r="E10" s="60" t="s">
        <v>144</v>
      </c>
      <c r="F10" s="60"/>
      <c r="G10" s="35">
        <v>21</v>
      </c>
    </row>
    <row r="11" spans="1:7" s="31" customFormat="1" ht="15">
      <c r="A11" s="60" t="s">
        <v>94</v>
      </c>
      <c r="B11" s="60"/>
      <c r="E11" s="60" t="s">
        <v>145</v>
      </c>
      <c r="F11" s="60"/>
      <c r="G11" s="33"/>
    </row>
    <row r="12" spans="1:7" s="31" customFormat="1" ht="15">
      <c r="A12" s="60" t="s">
        <v>95</v>
      </c>
      <c r="B12" s="60"/>
      <c r="E12" s="60" t="s">
        <v>146</v>
      </c>
      <c r="F12" s="60"/>
      <c r="G12" s="36"/>
    </row>
    <row r="13" spans="1:7" s="31" customFormat="1" ht="15">
      <c r="A13" s="64" t="s">
        <v>96</v>
      </c>
      <c r="B13" s="64"/>
      <c r="C13" s="35">
        <v>5</v>
      </c>
      <c r="E13" s="64" t="s">
        <v>147</v>
      </c>
      <c r="F13" s="64"/>
      <c r="G13" s="31">
        <v>22</v>
      </c>
    </row>
    <row r="14" spans="1:6" s="31" customFormat="1" ht="15">
      <c r="A14" s="63" t="s">
        <v>97</v>
      </c>
      <c r="B14" s="63"/>
      <c r="C14" s="33"/>
      <c r="E14" s="63" t="s">
        <v>148</v>
      </c>
      <c r="F14" s="63"/>
    </row>
    <row r="15" spans="1:6" s="31" customFormat="1" ht="15">
      <c r="A15" s="62" t="s">
        <v>23</v>
      </c>
      <c r="B15" s="62"/>
      <c r="C15" s="36"/>
      <c r="E15" s="62" t="s">
        <v>149</v>
      </c>
      <c r="F15" s="62"/>
    </row>
    <row r="16" spans="1:7" s="31" customFormat="1" ht="15">
      <c r="A16" s="60" t="s">
        <v>98</v>
      </c>
      <c r="B16" s="60"/>
      <c r="C16" s="31">
        <v>6</v>
      </c>
      <c r="E16" s="60" t="s">
        <v>150</v>
      </c>
      <c r="F16" s="60"/>
      <c r="G16" s="35">
        <v>23</v>
      </c>
    </row>
    <row r="17" spans="1:7" s="31" customFormat="1" ht="15">
      <c r="A17" s="60" t="s">
        <v>100</v>
      </c>
      <c r="B17" s="60"/>
      <c r="E17" s="60" t="s">
        <v>151</v>
      </c>
      <c r="F17" s="60"/>
      <c r="G17" s="33"/>
    </row>
    <row r="18" spans="1:7" s="31" customFormat="1" ht="15">
      <c r="A18" s="60" t="s">
        <v>101</v>
      </c>
      <c r="B18" s="60"/>
      <c r="E18" s="60" t="s">
        <v>152</v>
      </c>
      <c r="F18" s="60"/>
      <c r="G18" s="36"/>
    </row>
    <row r="19" spans="1:7" s="31" customFormat="1" ht="15">
      <c r="A19" s="64" t="s">
        <v>102</v>
      </c>
      <c r="B19" s="64"/>
      <c r="C19" s="35">
        <v>7</v>
      </c>
      <c r="E19" s="64" t="s">
        <v>153</v>
      </c>
      <c r="F19" s="64"/>
      <c r="G19" s="31">
        <v>24</v>
      </c>
    </row>
    <row r="20" spans="1:6" s="31" customFormat="1" ht="15">
      <c r="A20" s="63" t="s">
        <v>103</v>
      </c>
      <c r="B20" s="63"/>
      <c r="C20" s="33"/>
      <c r="E20" s="63" t="s">
        <v>78</v>
      </c>
      <c r="F20" s="63"/>
    </row>
    <row r="21" spans="1:6" s="31" customFormat="1" ht="15">
      <c r="A21" s="62" t="s">
        <v>104</v>
      </c>
      <c r="B21" s="62"/>
      <c r="C21" s="36"/>
      <c r="E21" s="62" t="s">
        <v>154</v>
      </c>
      <c r="F21" s="62"/>
    </row>
    <row r="22" spans="1:7" s="31" customFormat="1" ht="15">
      <c r="A22" s="60" t="s">
        <v>105</v>
      </c>
      <c r="B22" s="60"/>
      <c r="C22" s="31">
        <v>8</v>
      </c>
      <c r="E22" s="60" t="s">
        <v>155</v>
      </c>
      <c r="F22" s="60"/>
      <c r="G22" s="35">
        <v>25</v>
      </c>
    </row>
    <row r="23" spans="1:7" s="31" customFormat="1" ht="15">
      <c r="A23" s="60" t="s">
        <v>106</v>
      </c>
      <c r="B23" s="60"/>
      <c r="E23" s="60" t="s">
        <v>156</v>
      </c>
      <c r="F23" s="60"/>
      <c r="G23" s="33"/>
    </row>
    <row r="24" spans="1:7" s="31" customFormat="1" ht="15">
      <c r="A24" s="60" t="s">
        <v>107</v>
      </c>
      <c r="B24" s="60"/>
      <c r="E24" s="60" t="s">
        <v>157</v>
      </c>
      <c r="F24" s="60"/>
      <c r="G24" s="36"/>
    </row>
    <row r="25" spans="1:7" s="31" customFormat="1" ht="15">
      <c r="A25" s="64" t="s">
        <v>108</v>
      </c>
      <c r="B25" s="64"/>
      <c r="C25" s="35">
        <v>9</v>
      </c>
      <c r="E25" s="64" t="s">
        <v>158</v>
      </c>
      <c r="F25" s="64"/>
      <c r="G25" s="31">
        <v>26</v>
      </c>
    </row>
    <row r="26" spans="1:7" s="31" customFormat="1" ht="15.75" thickBot="1">
      <c r="A26" s="63" t="s">
        <v>109</v>
      </c>
      <c r="B26" s="63"/>
      <c r="C26" s="33"/>
      <c r="E26" s="61" t="s">
        <v>159</v>
      </c>
      <c r="F26" s="61"/>
      <c r="G26" s="59"/>
    </row>
    <row r="27" spans="1:3" s="31" customFormat="1" ht="15">
      <c r="A27" s="62" t="s">
        <v>110</v>
      </c>
      <c r="B27" s="62"/>
      <c r="C27" s="36"/>
    </row>
    <row r="28" spans="1:3" s="31" customFormat="1" ht="15">
      <c r="A28" s="60" t="s">
        <v>111</v>
      </c>
      <c r="B28" s="60"/>
      <c r="C28" s="31">
        <v>10</v>
      </c>
    </row>
    <row r="29" spans="1:2" s="31" customFormat="1" ht="15">
      <c r="A29" s="60" t="s">
        <v>112</v>
      </c>
      <c r="B29" s="60"/>
    </row>
    <row r="30" spans="1:2" s="31" customFormat="1" ht="15">
      <c r="A30" s="60" t="s">
        <v>113</v>
      </c>
      <c r="B30" s="60"/>
    </row>
    <row r="31" spans="1:3" s="31" customFormat="1" ht="15">
      <c r="A31" s="64" t="s">
        <v>114</v>
      </c>
      <c r="B31" s="64"/>
      <c r="C31" s="35">
        <v>11</v>
      </c>
    </row>
    <row r="32" spans="1:3" s="31" customFormat="1" ht="15">
      <c r="A32" s="63" t="s">
        <v>115</v>
      </c>
      <c r="B32" s="63"/>
      <c r="C32" s="33"/>
    </row>
    <row r="33" spans="1:3" s="31" customFormat="1" ht="15">
      <c r="A33" s="62" t="s">
        <v>116</v>
      </c>
      <c r="B33" s="62"/>
      <c r="C33" s="36"/>
    </row>
    <row r="34" spans="1:3" s="31" customFormat="1" ht="15">
      <c r="A34" s="60" t="s">
        <v>117</v>
      </c>
      <c r="B34" s="60"/>
      <c r="C34" s="31">
        <v>12</v>
      </c>
    </row>
    <row r="35" spans="1:2" s="31" customFormat="1" ht="15">
      <c r="A35" s="60" t="s">
        <v>118</v>
      </c>
      <c r="B35" s="60"/>
    </row>
    <row r="36" spans="1:2" s="31" customFormat="1" ht="15">
      <c r="A36" s="60" t="s">
        <v>119</v>
      </c>
      <c r="B36" s="60"/>
    </row>
    <row r="37" spans="1:3" s="31" customFormat="1" ht="15">
      <c r="A37" s="64" t="s">
        <v>120</v>
      </c>
      <c r="B37" s="64"/>
      <c r="C37" s="35">
        <v>13</v>
      </c>
    </row>
    <row r="38" spans="1:3" s="31" customFormat="1" ht="15">
      <c r="A38" s="63" t="s">
        <v>121</v>
      </c>
      <c r="B38" s="63"/>
      <c r="C38" s="33"/>
    </row>
    <row r="39" spans="1:3" s="31" customFormat="1" ht="15">
      <c r="A39" s="62" t="s">
        <v>122</v>
      </c>
      <c r="B39" s="62"/>
      <c r="C39" s="36"/>
    </row>
    <row r="40" spans="1:3" s="31" customFormat="1" ht="15">
      <c r="A40" s="60" t="s">
        <v>123</v>
      </c>
      <c r="B40" s="60"/>
      <c r="C40" s="31">
        <v>14</v>
      </c>
    </row>
    <row r="41" spans="1:2" s="31" customFormat="1" ht="15">
      <c r="A41" s="60" t="s">
        <v>125</v>
      </c>
      <c r="B41" s="60"/>
    </row>
    <row r="42" spans="1:2" s="31" customFormat="1" ht="15">
      <c r="A42" s="60" t="s">
        <v>126</v>
      </c>
      <c r="B42" s="60"/>
    </row>
    <row r="43" spans="1:3" s="31" customFormat="1" ht="15">
      <c r="A43" s="64" t="s">
        <v>127</v>
      </c>
      <c r="B43" s="64"/>
      <c r="C43" s="35">
        <v>15</v>
      </c>
    </row>
    <row r="44" spans="1:3" s="31" customFormat="1" ht="15">
      <c r="A44" s="63" t="s">
        <v>128</v>
      </c>
      <c r="B44" s="63"/>
      <c r="C44" s="33"/>
    </row>
    <row r="45" spans="1:3" s="31" customFormat="1" ht="15">
      <c r="A45" s="62" t="s">
        <v>124</v>
      </c>
      <c r="B45" s="62"/>
      <c r="C45" s="36"/>
    </row>
    <row r="46" spans="1:3" s="31" customFormat="1" ht="15">
      <c r="A46" s="60" t="s">
        <v>129</v>
      </c>
      <c r="B46" s="60"/>
      <c r="C46" s="37">
        <v>16</v>
      </c>
    </row>
    <row r="47" spans="1:3" s="31" customFormat="1" ht="15">
      <c r="A47" s="60" t="s">
        <v>130</v>
      </c>
      <c r="B47" s="60"/>
      <c r="C47" s="37"/>
    </row>
    <row r="48" spans="1:3" s="31" customFormat="1" ht="15">
      <c r="A48" s="60" t="s">
        <v>131</v>
      </c>
      <c r="B48" s="60"/>
      <c r="C48" s="37"/>
    </row>
    <row r="49" spans="1:3" s="31" customFormat="1" ht="15">
      <c r="A49" s="64" t="s">
        <v>132</v>
      </c>
      <c r="B49" s="64"/>
      <c r="C49" s="38">
        <v>17</v>
      </c>
    </row>
    <row r="50" spans="1:3" s="31" customFormat="1" ht="15">
      <c r="A50" s="63" t="s">
        <v>133</v>
      </c>
      <c r="B50" s="63"/>
      <c r="C50" s="37"/>
    </row>
    <row r="51" spans="1:3" s="31" customFormat="1" ht="15">
      <c r="A51" s="62" t="s">
        <v>134</v>
      </c>
      <c r="B51" s="62"/>
      <c r="C51" s="39"/>
    </row>
    <row r="52" spans="1:3" s="31" customFormat="1" ht="15">
      <c r="A52" s="64" t="s">
        <v>135</v>
      </c>
      <c r="B52" s="64"/>
      <c r="C52" s="38">
        <v>18</v>
      </c>
    </row>
    <row r="53" spans="1:3" s="31" customFormat="1" ht="15">
      <c r="A53" s="63" t="s">
        <v>136</v>
      </c>
      <c r="B53" s="63"/>
      <c r="C53" s="37"/>
    </row>
    <row r="54" spans="1:3" s="31" customFormat="1" ht="15.75" thickBot="1">
      <c r="A54" s="61" t="s">
        <v>137</v>
      </c>
      <c r="B54" s="61"/>
      <c r="C54" s="40"/>
    </row>
    <row r="55" spans="1:3" s="31" customFormat="1" ht="15">
      <c r="A55" s="34"/>
      <c r="B55" s="34"/>
      <c r="C55" s="37"/>
    </row>
    <row r="56" spans="1:6" ht="15.75">
      <c r="A56" s="1" t="s">
        <v>0</v>
      </c>
      <c r="B56" s="66" t="s">
        <v>1</v>
      </c>
      <c r="C56" s="67"/>
      <c r="D56" s="67"/>
      <c r="E56" s="67"/>
      <c r="F56" s="68"/>
    </row>
    <row r="57" spans="1:6" ht="13.5" thickBot="1">
      <c r="A57" s="69"/>
      <c r="B57" s="69"/>
      <c r="C57" s="69"/>
      <c r="D57" s="69"/>
      <c r="E57" s="69"/>
      <c r="F57" s="69"/>
    </row>
    <row r="58" spans="1:6" ht="16.5" thickBot="1">
      <c r="A58" s="70" t="s">
        <v>2</v>
      </c>
      <c r="B58" s="71"/>
      <c r="C58" s="72"/>
      <c r="D58" s="2" t="s">
        <v>3</v>
      </c>
      <c r="E58" s="2" t="s">
        <v>4</v>
      </c>
      <c r="F58" s="41" t="s">
        <v>5</v>
      </c>
    </row>
    <row r="59" spans="1:6" ht="12.75" customHeight="1">
      <c r="A59" s="73" t="s">
        <v>6</v>
      </c>
      <c r="B59" s="76" t="s">
        <v>7</v>
      </c>
      <c r="C59" s="3" t="s">
        <v>8</v>
      </c>
      <c r="D59" s="4"/>
      <c r="E59" s="4">
        <v>51</v>
      </c>
      <c r="F59" s="42"/>
    </row>
    <row r="60" spans="1:6" ht="12.75" customHeight="1">
      <c r="A60" s="74"/>
      <c r="B60" s="77"/>
      <c r="C60" s="5" t="s">
        <v>9</v>
      </c>
      <c r="D60" s="6"/>
      <c r="E60" s="6">
        <v>4250104</v>
      </c>
      <c r="F60" s="43"/>
    </row>
    <row r="61" spans="1:6" ht="12.75" customHeight="1">
      <c r="A61" s="74"/>
      <c r="B61" s="78" t="s">
        <v>10</v>
      </c>
      <c r="C61" s="5" t="s">
        <v>8</v>
      </c>
      <c r="D61" s="7"/>
      <c r="E61" s="7">
        <v>1</v>
      </c>
      <c r="F61" s="44"/>
    </row>
    <row r="62" spans="1:6" ht="13.5" customHeight="1" thickBot="1">
      <c r="A62" s="75"/>
      <c r="B62" s="79"/>
      <c r="C62" s="8" t="s">
        <v>9</v>
      </c>
      <c r="D62" s="9"/>
      <c r="E62" s="9">
        <v>422</v>
      </c>
      <c r="F62" s="45"/>
    </row>
    <row r="63" spans="1:6" ht="12.75" customHeight="1">
      <c r="A63" s="73" t="s">
        <v>11</v>
      </c>
      <c r="B63" s="76" t="s">
        <v>7</v>
      </c>
      <c r="C63" s="3" t="s">
        <v>8</v>
      </c>
      <c r="D63" s="4"/>
      <c r="E63" s="4"/>
      <c r="F63" s="42"/>
    </row>
    <row r="64" spans="1:6" ht="12.75" customHeight="1">
      <c r="A64" s="74"/>
      <c r="B64" s="77"/>
      <c r="C64" s="5" t="s">
        <v>9</v>
      </c>
      <c r="D64" s="6"/>
      <c r="E64" s="6"/>
      <c r="F64" s="43"/>
    </row>
    <row r="65" spans="1:6" ht="12.75" customHeight="1">
      <c r="A65" s="74"/>
      <c r="B65" s="78" t="s">
        <v>10</v>
      </c>
      <c r="C65" s="5" t="s">
        <v>8</v>
      </c>
      <c r="D65" s="7"/>
      <c r="E65" s="7"/>
      <c r="F65" s="44"/>
    </row>
    <row r="66" spans="1:6" ht="13.5" customHeight="1" thickBot="1">
      <c r="A66" s="75"/>
      <c r="B66" s="79"/>
      <c r="C66" s="8" t="s">
        <v>9</v>
      </c>
      <c r="D66" s="9"/>
      <c r="E66" s="9"/>
      <c r="F66" s="45"/>
    </row>
    <row r="67" spans="1:6" ht="12.75" customHeight="1">
      <c r="A67" s="73" t="s">
        <v>12</v>
      </c>
      <c r="B67" s="76" t="s">
        <v>7</v>
      </c>
      <c r="C67" s="10" t="s">
        <v>8</v>
      </c>
      <c r="D67" s="11"/>
      <c r="E67" s="11">
        <v>23</v>
      </c>
      <c r="F67" s="46"/>
    </row>
    <row r="68" spans="1:6" ht="12.75" customHeight="1">
      <c r="A68" s="74"/>
      <c r="B68" s="77"/>
      <c r="C68" s="5" t="s">
        <v>9</v>
      </c>
      <c r="D68" s="6"/>
      <c r="E68" s="6">
        <v>24813.9</v>
      </c>
      <c r="F68" s="43"/>
    </row>
    <row r="69" spans="1:6" ht="12.75" customHeight="1">
      <c r="A69" s="74"/>
      <c r="B69" s="78" t="s">
        <v>10</v>
      </c>
      <c r="C69" s="5" t="s">
        <v>8</v>
      </c>
      <c r="D69" s="7"/>
      <c r="E69" s="7">
        <v>44</v>
      </c>
      <c r="F69" s="44"/>
    </row>
    <row r="70" spans="1:6" ht="13.5" customHeight="1" thickBot="1">
      <c r="A70" s="75"/>
      <c r="B70" s="79"/>
      <c r="C70" s="12" t="s">
        <v>9</v>
      </c>
      <c r="D70" s="13"/>
      <c r="E70" s="13">
        <v>44719</v>
      </c>
      <c r="F70" s="47"/>
    </row>
    <row r="71" spans="1:6" ht="12.75" customHeight="1">
      <c r="A71" s="73" t="s">
        <v>13</v>
      </c>
      <c r="B71" s="76" t="s">
        <v>7</v>
      </c>
      <c r="C71" s="3" t="s">
        <v>8</v>
      </c>
      <c r="D71" s="14">
        <f aca="true" t="shared" si="0" ref="D71:F74">D59+D63+D67</f>
        <v>0</v>
      </c>
      <c r="E71" s="14">
        <f t="shared" si="0"/>
        <v>74</v>
      </c>
      <c r="F71" s="48">
        <f t="shared" si="0"/>
        <v>0</v>
      </c>
    </row>
    <row r="72" spans="1:6" ht="12.75" customHeight="1">
      <c r="A72" s="74"/>
      <c r="B72" s="77"/>
      <c r="C72" s="5" t="s">
        <v>9</v>
      </c>
      <c r="D72" s="15">
        <f t="shared" si="0"/>
        <v>0</v>
      </c>
      <c r="E72" s="15">
        <f t="shared" si="0"/>
        <v>4274917.9</v>
      </c>
      <c r="F72" s="49">
        <f t="shared" si="0"/>
        <v>0</v>
      </c>
    </row>
    <row r="73" spans="1:6" ht="12.75" customHeight="1">
      <c r="A73" s="74"/>
      <c r="B73" s="78" t="s">
        <v>10</v>
      </c>
      <c r="C73" s="5" t="s">
        <v>8</v>
      </c>
      <c r="D73" s="16">
        <f t="shared" si="0"/>
        <v>0</v>
      </c>
      <c r="E73" s="16">
        <f t="shared" si="0"/>
        <v>45</v>
      </c>
      <c r="F73" s="50">
        <f t="shared" si="0"/>
        <v>0</v>
      </c>
    </row>
    <row r="74" spans="1:6" ht="13.5" customHeight="1" thickBot="1">
      <c r="A74" s="75"/>
      <c r="B74" s="79"/>
      <c r="C74" s="8" t="s">
        <v>9</v>
      </c>
      <c r="D74" s="17">
        <f t="shared" si="0"/>
        <v>0</v>
      </c>
      <c r="E74" s="17">
        <f t="shared" si="0"/>
        <v>45141</v>
      </c>
      <c r="F74" s="51">
        <f t="shared" si="0"/>
        <v>0</v>
      </c>
    </row>
    <row r="77" spans="1:6" ht="15.75">
      <c r="A77" s="1" t="s">
        <v>0</v>
      </c>
      <c r="B77" s="66" t="s">
        <v>160</v>
      </c>
      <c r="C77" s="67"/>
      <c r="D77" s="67"/>
      <c r="E77" s="67"/>
      <c r="F77" s="68"/>
    </row>
    <row r="78" spans="1:6" ht="13.5" thickBot="1">
      <c r="A78" s="69"/>
      <c r="B78" s="69"/>
      <c r="C78" s="69"/>
      <c r="D78" s="69"/>
      <c r="E78" s="69"/>
      <c r="F78" s="69"/>
    </row>
    <row r="79" spans="1:6" ht="16.5" thickBot="1">
      <c r="A79" s="70" t="s">
        <v>2</v>
      </c>
      <c r="B79" s="71"/>
      <c r="C79" s="72"/>
      <c r="D79" s="2" t="s">
        <v>3</v>
      </c>
      <c r="E79" s="2" t="s">
        <v>4</v>
      </c>
      <c r="F79" s="41" t="s">
        <v>5</v>
      </c>
    </row>
    <row r="80" spans="1:6" ht="12.75" customHeight="1">
      <c r="A80" s="73" t="s">
        <v>6</v>
      </c>
      <c r="B80" s="76" t="s">
        <v>7</v>
      </c>
      <c r="C80" s="3" t="s">
        <v>8</v>
      </c>
      <c r="D80" s="4"/>
      <c r="E80" s="4"/>
      <c r="F80" s="42"/>
    </row>
    <row r="81" spans="1:6" ht="12.75" customHeight="1">
      <c r="A81" s="74"/>
      <c r="B81" s="77"/>
      <c r="C81" s="5" t="s">
        <v>9</v>
      </c>
      <c r="D81" s="6"/>
      <c r="E81" s="6"/>
      <c r="F81" s="43"/>
    </row>
    <row r="82" spans="1:6" ht="12.75" customHeight="1">
      <c r="A82" s="74"/>
      <c r="B82" s="78" t="s">
        <v>10</v>
      </c>
      <c r="C82" s="5" t="s">
        <v>8</v>
      </c>
      <c r="D82" s="7"/>
      <c r="E82" s="7"/>
      <c r="F82" s="44"/>
    </row>
    <row r="83" spans="1:6" ht="13.5" customHeight="1" thickBot="1">
      <c r="A83" s="75"/>
      <c r="B83" s="79"/>
      <c r="C83" s="8" t="s">
        <v>9</v>
      </c>
      <c r="D83" s="9"/>
      <c r="E83" s="9"/>
      <c r="F83" s="45"/>
    </row>
    <row r="84" spans="1:6" ht="12.75" customHeight="1">
      <c r="A84" s="73" t="s">
        <v>11</v>
      </c>
      <c r="B84" s="76" t="s">
        <v>7</v>
      </c>
      <c r="C84" s="3" t="s">
        <v>8</v>
      </c>
      <c r="D84" s="4"/>
      <c r="E84" s="4"/>
      <c r="F84" s="42"/>
    </row>
    <row r="85" spans="1:6" ht="12.75" customHeight="1">
      <c r="A85" s="74"/>
      <c r="B85" s="77"/>
      <c r="C85" s="5" t="s">
        <v>9</v>
      </c>
      <c r="D85" s="6"/>
      <c r="E85" s="6"/>
      <c r="F85" s="43"/>
    </row>
    <row r="86" spans="1:6" ht="12.75" customHeight="1">
      <c r="A86" s="74"/>
      <c r="B86" s="78" t="s">
        <v>10</v>
      </c>
      <c r="C86" s="5" t="s">
        <v>8</v>
      </c>
      <c r="D86" s="7"/>
      <c r="E86" s="7"/>
      <c r="F86" s="44"/>
    </row>
    <row r="87" spans="1:6" ht="13.5" customHeight="1" thickBot="1">
      <c r="A87" s="75"/>
      <c r="B87" s="79"/>
      <c r="C87" s="8" t="s">
        <v>9</v>
      </c>
      <c r="D87" s="9"/>
      <c r="E87" s="9"/>
      <c r="F87" s="45"/>
    </row>
    <row r="88" spans="1:6" ht="12.75" customHeight="1">
      <c r="A88" s="73" t="s">
        <v>12</v>
      </c>
      <c r="B88" s="76" t="s">
        <v>7</v>
      </c>
      <c r="C88" s="10" t="s">
        <v>8</v>
      </c>
      <c r="D88" s="11"/>
      <c r="E88" s="11">
        <v>82</v>
      </c>
      <c r="F88" s="46"/>
    </row>
    <row r="89" spans="1:6" ht="12.75" customHeight="1">
      <c r="A89" s="74"/>
      <c r="B89" s="77"/>
      <c r="C89" s="5" t="s">
        <v>9</v>
      </c>
      <c r="D89" s="6"/>
      <c r="E89" s="6">
        <v>99035</v>
      </c>
      <c r="F89" s="43"/>
    </row>
    <row r="90" spans="1:6" ht="12.75" customHeight="1">
      <c r="A90" s="74"/>
      <c r="B90" s="78" t="s">
        <v>10</v>
      </c>
      <c r="C90" s="5" t="s">
        <v>8</v>
      </c>
      <c r="D90" s="7">
        <v>0</v>
      </c>
      <c r="E90" s="7">
        <v>333</v>
      </c>
      <c r="F90" s="44">
        <v>0</v>
      </c>
    </row>
    <row r="91" spans="1:6" ht="13.5" customHeight="1" thickBot="1">
      <c r="A91" s="75"/>
      <c r="B91" s="79"/>
      <c r="C91" s="12" t="s">
        <v>9</v>
      </c>
      <c r="D91" s="13">
        <v>0</v>
      </c>
      <c r="E91" s="13">
        <v>471278</v>
      </c>
      <c r="F91" s="47">
        <v>0</v>
      </c>
    </row>
    <row r="92" spans="1:6" ht="12.75" customHeight="1">
      <c r="A92" s="73" t="s">
        <v>13</v>
      </c>
      <c r="B92" s="76" t="s">
        <v>7</v>
      </c>
      <c r="C92" s="3" t="s">
        <v>8</v>
      </c>
      <c r="D92" s="14">
        <f aca="true" t="shared" si="1" ref="D92:F95">D80+D84+D88</f>
        <v>0</v>
      </c>
      <c r="E92" s="14">
        <f t="shared" si="1"/>
        <v>82</v>
      </c>
      <c r="F92" s="48">
        <f t="shared" si="1"/>
        <v>0</v>
      </c>
    </row>
    <row r="93" spans="1:6" ht="12.75" customHeight="1">
      <c r="A93" s="74"/>
      <c r="B93" s="77"/>
      <c r="C93" s="5" t="s">
        <v>9</v>
      </c>
      <c r="D93" s="15">
        <f t="shared" si="1"/>
        <v>0</v>
      </c>
      <c r="E93" s="15">
        <f t="shared" si="1"/>
        <v>99035</v>
      </c>
      <c r="F93" s="49">
        <f t="shared" si="1"/>
        <v>0</v>
      </c>
    </row>
    <row r="94" spans="1:6" ht="12.75" customHeight="1">
      <c r="A94" s="74"/>
      <c r="B94" s="78" t="s">
        <v>10</v>
      </c>
      <c r="C94" s="5" t="s">
        <v>8</v>
      </c>
      <c r="D94" s="16">
        <f t="shared" si="1"/>
        <v>0</v>
      </c>
      <c r="E94" s="16">
        <f t="shared" si="1"/>
        <v>333</v>
      </c>
      <c r="F94" s="50">
        <f t="shared" si="1"/>
        <v>0</v>
      </c>
    </row>
    <row r="95" spans="1:6" ht="13.5" customHeight="1" thickBot="1">
      <c r="A95" s="75"/>
      <c r="B95" s="79"/>
      <c r="C95" s="8" t="s">
        <v>9</v>
      </c>
      <c r="D95" s="17">
        <f t="shared" si="1"/>
        <v>0</v>
      </c>
      <c r="E95" s="17">
        <f t="shared" si="1"/>
        <v>471278</v>
      </c>
      <c r="F95" s="51">
        <f t="shared" si="1"/>
        <v>0</v>
      </c>
    </row>
    <row r="98" spans="1:6" ht="15.75">
      <c r="A98" s="1" t="s">
        <v>0</v>
      </c>
      <c r="B98" s="66" t="s">
        <v>14</v>
      </c>
      <c r="C98" s="67"/>
      <c r="D98" s="67"/>
      <c r="E98" s="67"/>
      <c r="F98" s="68"/>
    </row>
    <row r="99" spans="1:6" ht="13.5" thickBot="1">
      <c r="A99" s="69"/>
      <c r="B99" s="69"/>
      <c r="C99" s="69"/>
      <c r="D99" s="69"/>
      <c r="E99" s="69"/>
      <c r="F99" s="69"/>
    </row>
    <row r="100" spans="1:6" ht="16.5" thickBot="1">
      <c r="A100" s="70" t="s">
        <v>2</v>
      </c>
      <c r="B100" s="71"/>
      <c r="C100" s="72"/>
      <c r="D100" s="2" t="s">
        <v>3</v>
      </c>
      <c r="E100" s="2" t="s">
        <v>4</v>
      </c>
      <c r="F100" s="41" t="s">
        <v>5</v>
      </c>
    </row>
    <row r="101" spans="1:6" ht="12.75" customHeight="1">
      <c r="A101" s="73" t="s">
        <v>6</v>
      </c>
      <c r="B101" s="76" t="s">
        <v>7</v>
      </c>
      <c r="C101" s="3" t="s">
        <v>8</v>
      </c>
      <c r="D101" s="4"/>
      <c r="E101" s="4"/>
      <c r="F101" s="42"/>
    </row>
    <row r="102" spans="1:6" ht="12.75" customHeight="1">
      <c r="A102" s="74"/>
      <c r="B102" s="77"/>
      <c r="C102" s="5" t="s">
        <v>9</v>
      </c>
      <c r="D102" s="6"/>
      <c r="E102" s="6"/>
      <c r="F102" s="43"/>
    </row>
    <row r="103" spans="1:6" ht="12.75" customHeight="1">
      <c r="A103" s="74"/>
      <c r="B103" s="78" t="s">
        <v>10</v>
      </c>
      <c r="C103" s="5" t="s">
        <v>8</v>
      </c>
      <c r="D103" s="7"/>
      <c r="E103" s="7"/>
      <c r="F103" s="44"/>
    </row>
    <row r="104" spans="1:6" ht="13.5" customHeight="1" thickBot="1">
      <c r="A104" s="75"/>
      <c r="B104" s="79"/>
      <c r="C104" s="8" t="s">
        <v>9</v>
      </c>
      <c r="D104" s="9"/>
      <c r="E104" s="9"/>
      <c r="F104" s="45"/>
    </row>
    <row r="105" spans="1:6" ht="12.75" customHeight="1">
      <c r="A105" s="73" t="s">
        <v>11</v>
      </c>
      <c r="B105" s="76" t="s">
        <v>7</v>
      </c>
      <c r="C105" s="3" t="s">
        <v>8</v>
      </c>
      <c r="D105" s="4"/>
      <c r="E105" s="4"/>
      <c r="F105" s="42"/>
    </row>
    <row r="106" spans="1:6" ht="12.75" customHeight="1">
      <c r="A106" s="74"/>
      <c r="B106" s="77"/>
      <c r="C106" s="5" t="s">
        <v>9</v>
      </c>
      <c r="D106" s="6"/>
      <c r="E106" s="6"/>
      <c r="F106" s="43"/>
    </row>
    <row r="107" spans="1:6" ht="12.75" customHeight="1">
      <c r="A107" s="74"/>
      <c r="B107" s="78" t="s">
        <v>10</v>
      </c>
      <c r="C107" s="5" t="s">
        <v>8</v>
      </c>
      <c r="D107" s="7"/>
      <c r="E107" s="7"/>
      <c r="F107" s="44"/>
    </row>
    <row r="108" spans="1:6" ht="13.5" customHeight="1" thickBot="1">
      <c r="A108" s="75"/>
      <c r="B108" s="79"/>
      <c r="C108" s="8" t="s">
        <v>9</v>
      </c>
      <c r="D108" s="9"/>
      <c r="E108" s="9"/>
      <c r="F108" s="45"/>
    </row>
    <row r="109" spans="1:6" ht="12.75" customHeight="1">
      <c r="A109" s="73" t="s">
        <v>12</v>
      </c>
      <c r="B109" s="76" t="s">
        <v>7</v>
      </c>
      <c r="C109" s="10" t="s">
        <v>8</v>
      </c>
      <c r="D109" s="11">
        <v>1</v>
      </c>
      <c r="E109" s="11">
        <v>29</v>
      </c>
      <c r="F109" s="46"/>
    </row>
    <row r="110" spans="1:6" ht="12.75" customHeight="1">
      <c r="A110" s="74"/>
      <c r="B110" s="77"/>
      <c r="C110" s="5" t="s">
        <v>9</v>
      </c>
      <c r="D110" s="6">
        <v>2500</v>
      </c>
      <c r="E110" s="6">
        <v>59893.8</v>
      </c>
      <c r="F110" s="43"/>
    </row>
    <row r="111" spans="1:6" ht="12.75" customHeight="1">
      <c r="A111" s="74"/>
      <c r="B111" s="78" t="s">
        <v>10</v>
      </c>
      <c r="C111" s="5" t="s">
        <v>8</v>
      </c>
      <c r="D111" s="7">
        <v>38</v>
      </c>
      <c r="E111" s="7">
        <v>191</v>
      </c>
      <c r="F111" s="44"/>
    </row>
    <row r="112" spans="1:6" ht="13.5" customHeight="1" thickBot="1">
      <c r="A112" s="75"/>
      <c r="B112" s="79"/>
      <c r="C112" s="12" t="s">
        <v>9</v>
      </c>
      <c r="D112" s="13">
        <v>88004</v>
      </c>
      <c r="E112" s="13">
        <v>254402</v>
      </c>
      <c r="F112" s="47"/>
    </row>
    <row r="113" spans="1:6" ht="12.75" customHeight="1">
      <c r="A113" s="73" t="s">
        <v>13</v>
      </c>
      <c r="B113" s="76" t="s">
        <v>7</v>
      </c>
      <c r="C113" s="3" t="s">
        <v>8</v>
      </c>
      <c r="D113" s="14">
        <f aca="true" t="shared" si="2" ref="D113:F116">D101+D105+D109</f>
        <v>1</v>
      </c>
      <c r="E113" s="14">
        <f t="shared" si="2"/>
        <v>29</v>
      </c>
      <c r="F113" s="48">
        <f t="shared" si="2"/>
        <v>0</v>
      </c>
    </row>
    <row r="114" spans="1:6" ht="12.75" customHeight="1">
      <c r="A114" s="74"/>
      <c r="B114" s="77"/>
      <c r="C114" s="5" t="s">
        <v>9</v>
      </c>
      <c r="D114" s="15">
        <f t="shared" si="2"/>
        <v>2500</v>
      </c>
      <c r="E114" s="15">
        <f t="shared" si="2"/>
        <v>59893.8</v>
      </c>
      <c r="F114" s="49">
        <f t="shared" si="2"/>
        <v>0</v>
      </c>
    </row>
    <row r="115" spans="1:6" ht="12.75" customHeight="1">
      <c r="A115" s="74"/>
      <c r="B115" s="78" t="s">
        <v>10</v>
      </c>
      <c r="C115" s="5" t="s">
        <v>8</v>
      </c>
      <c r="D115" s="16">
        <f t="shared" si="2"/>
        <v>38</v>
      </c>
      <c r="E115" s="16">
        <f t="shared" si="2"/>
        <v>191</v>
      </c>
      <c r="F115" s="50">
        <f t="shared" si="2"/>
        <v>0</v>
      </c>
    </row>
    <row r="116" spans="1:6" ht="13.5" customHeight="1" thickBot="1">
      <c r="A116" s="75"/>
      <c r="B116" s="79"/>
      <c r="C116" s="8" t="s">
        <v>9</v>
      </c>
      <c r="D116" s="17">
        <f t="shared" si="2"/>
        <v>88004</v>
      </c>
      <c r="E116" s="17">
        <f t="shared" si="2"/>
        <v>254402</v>
      </c>
      <c r="F116" s="51">
        <f t="shared" si="2"/>
        <v>0</v>
      </c>
    </row>
    <row r="117" ht="12.75">
      <c r="G117" s="29">
        <v>2</v>
      </c>
    </row>
    <row r="118" spans="1:6" ht="15.75">
      <c r="A118" s="1" t="s">
        <v>0</v>
      </c>
      <c r="B118" s="66" t="s">
        <v>15</v>
      </c>
      <c r="C118" s="67"/>
      <c r="D118" s="67"/>
      <c r="E118" s="67"/>
      <c r="F118" s="68"/>
    </row>
    <row r="119" spans="1:6" ht="13.5" thickBot="1">
      <c r="A119" s="69"/>
      <c r="B119" s="69"/>
      <c r="C119" s="69"/>
      <c r="D119" s="69"/>
      <c r="E119" s="69"/>
      <c r="F119" s="69"/>
    </row>
    <row r="120" spans="1:6" ht="16.5" thickBot="1">
      <c r="A120" s="70" t="s">
        <v>2</v>
      </c>
      <c r="B120" s="71"/>
      <c r="C120" s="72"/>
      <c r="D120" s="2" t="s">
        <v>3</v>
      </c>
      <c r="E120" s="2" t="s">
        <v>4</v>
      </c>
      <c r="F120" s="41" t="s">
        <v>5</v>
      </c>
    </row>
    <row r="121" spans="1:6" ht="12.75">
      <c r="A121" s="80" t="s">
        <v>6</v>
      </c>
      <c r="B121" s="83" t="s">
        <v>7</v>
      </c>
      <c r="C121" s="3" t="s">
        <v>8</v>
      </c>
      <c r="D121" s="4"/>
      <c r="E121" s="4"/>
      <c r="F121" s="42"/>
    </row>
    <row r="122" spans="1:6" ht="12.75">
      <c r="A122" s="81"/>
      <c r="B122" s="84"/>
      <c r="C122" s="5" t="s">
        <v>9</v>
      </c>
      <c r="D122" s="6"/>
      <c r="E122" s="6"/>
      <c r="F122" s="43"/>
    </row>
    <row r="123" spans="1:6" ht="12.75">
      <c r="A123" s="81"/>
      <c r="B123" s="84" t="s">
        <v>10</v>
      </c>
      <c r="C123" s="5" t="s">
        <v>8</v>
      </c>
      <c r="D123" s="7"/>
      <c r="E123" s="7"/>
      <c r="F123" s="44"/>
    </row>
    <row r="124" spans="1:6" ht="13.5" thickBot="1">
      <c r="A124" s="82"/>
      <c r="B124" s="85"/>
      <c r="C124" s="8" t="s">
        <v>9</v>
      </c>
      <c r="D124" s="9"/>
      <c r="E124" s="9"/>
      <c r="F124" s="45"/>
    </row>
    <row r="125" spans="1:6" ht="12.75">
      <c r="A125" s="80" t="s">
        <v>11</v>
      </c>
      <c r="B125" s="83" t="s">
        <v>7</v>
      </c>
      <c r="C125" s="3" t="s">
        <v>8</v>
      </c>
      <c r="D125" s="4"/>
      <c r="E125" s="4"/>
      <c r="F125" s="42"/>
    </row>
    <row r="126" spans="1:6" ht="12.75">
      <c r="A126" s="81"/>
      <c r="B126" s="84"/>
      <c r="C126" s="5" t="s">
        <v>9</v>
      </c>
      <c r="D126" s="6"/>
      <c r="E126" s="6"/>
      <c r="F126" s="43"/>
    </row>
    <row r="127" spans="1:6" ht="12.75">
      <c r="A127" s="81"/>
      <c r="B127" s="84" t="s">
        <v>10</v>
      </c>
      <c r="C127" s="5" t="s">
        <v>8</v>
      </c>
      <c r="D127" s="7"/>
      <c r="E127" s="7"/>
      <c r="F127" s="44"/>
    </row>
    <row r="128" spans="1:6" ht="13.5" thickBot="1">
      <c r="A128" s="82"/>
      <c r="B128" s="85"/>
      <c r="C128" s="8" t="s">
        <v>9</v>
      </c>
      <c r="D128" s="9"/>
      <c r="E128" s="9"/>
      <c r="F128" s="45"/>
    </row>
    <row r="129" spans="1:6" ht="12.75">
      <c r="A129" s="86" t="s">
        <v>12</v>
      </c>
      <c r="B129" s="77" t="s">
        <v>7</v>
      </c>
      <c r="C129" s="10" t="s">
        <v>8</v>
      </c>
      <c r="D129" s="11"/>
      <c r="E129" s="11"/>
      <c r="F129" s="46"/>
    </row>
    <row r="130" spans="1:6" ht="12.75">
      <c r="A130" s="81"/>
      <c r="B130" s="84"/>
      <c r="C130" s="5" t="s">
        <v>9</v>
      </c>
      <c r="D130" s="6"/>
      <c r="E130" s="6"/>
      <c r="F130" s="43"/>
    </row>
    <row r="131" spans="1:6" ht="12.75">
      <c r="A131" s="81"/>
      <c r="B131" s="84" t="s">
        <v>10</v>
      </c>
      <c r="C131" s="5" t="s">
        <v>8</v>
      </c>
      <c r="D131" s="7">
        <v>9</v>
      </c>
      <c r="E131" s="7">
        <v>59</v>
      </c>
      <c r="F131" s="44">
        <v>5</v>
      </c>
    </row>
    <row r="132" spans="1:6" ht="13.5" thickBot="1">
      <c r="A132" s="87"/>
      <c r="B132" s="78"/>
      <c r="C132" s="12" t="s">
        <v>9</v>
      </c>
      <c r="D132" s="13">
        <v>9568.4</v>
      </c>
      <c r="E132" s="13">
        <v>67664.1</v>
      </c>
      <c r="F132" s="47">
        <v>8105.9</v>
      </c>
    </row>
    <row r="133" spans="1:6" ht="12.75">
      <c r="A133" s="80" t="s">
        <v>13</v>
      </c>
      <c r="B133" s="83" t="s">
        <v>7</v>
      </c>
      <c r="C133" s="3" t="s">
        <v>8</v>
      </c>
      <c r="D133" s="14">
        <f aca="true" t="shared" si="3" ref="D133:F136">D121+D125+D129</f>
        <v>0</v>
      </c>
      <c r="E133" s="14">
        <f t="shared" si="3"/>
        <v>0</v>
      </c>
      <c r="F133" s="48">
        <f t="shared" si="3"/>
        <v>0</v>
      </c>
    </row>
    <row r="134" spans="1:6" ht="12.75">
      <c r="A134" s="81"/>
      <c r="B134" s="84"/>
      <c r="C134" s="5" t="s">
        <v>9</v>
      </c>
      <c r="D134" s="15">
        <f t="shared" si="3"/>
        <v>0</v>
      </c>
      <c r="E134" s="15">
        <f t="shared" si="3"/>
        <v>0</v>
      </c>
      <c r="F134" s="49">
        <f t="shared" si="3"/>
        <v>0</v>
      </c>
    </row>
    <row r="135" spans="1:6" ht="12.75">
      <c r="A135" s="81"/>
      <c r="B135" s="84" t="s">
        <v>10</v>
      </c>
      <c r="C135" s="5" t="s">
        <v>8</v>
      </c>
      <c r="D135" s="16">
        <f t="shared" si="3"/>
        <v>9</v>
      </c>
      <c r="E135" s="16">
        <f t="shared" si="3"/>
        <v>59</v>
      </c>
      <c r="F135" s="50">
        <f t="shared" si="3"/>
        <v>5</v>
      </c>
    </row>
    <row r="136" spans="1:6" ht="13.5" thickBot="1">
      <c r="A136" s="82"/>
      <c r="B136" s="85"/>
      <c r="C136" s="8" t="s">
        <v>9</v>
      </c>
      <c r="D136" s="17">
        <f t="shared" si="3"/>
        <v>9568.4</v>
      </c>
      <c r="E136" s="17">
        <f t="shared" si="3"/>
        <v>67664.1</v>
      </c>
      <c r="F136" s="51">
        <f t="shared" si="3"/>
        <v>8105.9</v>
      </c>
    </row>
    <row r="139" spans="1:6" ht="15.75">
      <c r="A139" s="1" t="s">
        <v>0</v>
      </c>
      <c r="B139" s="66" t="s">
        <v>16</v>
      </c>
      <c r="C139" s="67"/>
      <c r="D139" s="67"/>
      <c r="E139" s="67"/>
      <c r="F139" s="68"/>
    </row>
    <row r="140" spans="1:6" ht="13.5" thickBot="1">
      <c r="A140" s="69"/>
      <c r="B140" s="69"/>
      <c r="C140" s="69"/>
      <c r="D140" s="69"/>
      <c r="E140" s="69"/>
      <c r="F140" s="69"/>
    </row>
    <row r="141" spans="1:6" ht="16.5" thickBot="1">
      <c r="A141" s="70" t="s">
        <v>2</v>
      </c>
      <c r="B141" s="71"/>
      <c r="C141" s="72"/>
      <c r="D141" s="2" t="s">
        <v>3</v>
      </c>
      <c r="E141" s="2" t="s">
        <v>4</v>
      </c>
      <c r="F141" s="41" t="s">
        <v>5</v>
      </c>
    </row>
    <row r="142" spans="1:6" ht="12.75">
      <c r="A142" s="80" t="s">
        <v>6</v>
      </c>
      <c r="B142" s="83" t="s">
        <v>7</v>
      </c>
      <c r="C142" s="3" t="s">
        <v>8</v>
      </c>
      <c r="D142" s="4"/>
      <c r="E142" s="4">
        <v>23</v>
      </c>
      <c r="F142" s="42"/>
    </row>
    <row r="143" spans="1:6" ht="12.75">
      <c r="A143" s="81"/>
      <c r="B143" s="84"/>
      <c r="C143" s="5" t="s">
        <v>9</v>
      </c>
      <c r="D143" s="6"/>
      <c r="E143" s="6">
        <v>24551</v>
      </c>
      <c r="F143" s="43"/>
    </row>
    <row r="144" spans="1:6" ht="12.75">
      <c r="A144" s="81"/>
      <c r="B144" s="84" t="s">
        <v>10</v>
      </c>
      <c r="C144" s="5" t="s">
        <v>8</v>
      </c>
      <c r="D144" s="7"/>
      <c r="E144" s="7">
        <v>5</v>
      </c>
      <c r="F144" s="44"/>
    </row>
    <row r="145" spans="1:6" ht="13.5" thickBot="1">
      <c r="A145" s="82"/>
      <c r="B145" s="85"/>
      <c r="C145" s="8" t="s">
        <v>9</v>
      </c>
      <c r="D145" s="9"/>
      <c r="E145" s="9">
        <v>6221</v>
      </c>
      <c r="F145" s="45"/>
    </row>
    <row r="146" spans="1:6" ht="12.75">
      <c r="A146" s="80" t="s">
        <v>11</v>
      </c>
      <c r="B146" s="83" t="s">
        <v>7</v>
      </c>
      <c r="C146" s="3" t="s">
        <v>8</v>
      </c>
      <c r="D146" s="4"/>
      <c r="E146" s="4"/>
      <c r="F146" s="42"/>
    </row>
    <row r="147" spans="1:6" ht="12.75">
      <c r="A147" s="81"/>
      <c r="B147" s="84"/>
      <c r="C147" s="5" t="s">
        <v>9</v>
      </c>
      <c r="D147" s="6"/>
      <c r="E147" s="6"/>
      <c r="F147" s="43"/>
    </row>
    <row r="148" spans="1:6" ht="12.75">
      <c r="A148" s="81"/>
      <c r="B148" s="84" t="s">
        <v>10</v>
      </c>
      <c r="C148" s="5" t="s">
        <v>8</v>
      </c>
      <c r="D148" s="7"/>
      <c r="E148" s="7"/>
      <c r="F148" s="44"/>
    </row>
    <row r="149" spans="1:6" ht="13.5" thickBot="1">
      <c r="A149" s="82"/>
      <c r="B149" s="85"/>
      <c r="C149" s="8" t="s">
        <v>9</v>
      </c>
      <c r="D149" s="9"/>
      <c r="E149" s="9"/>
      <c r="F149" s="45"/>
    </row>
    <row r="150" spans="1:6" ht="12.75">
      <c r="A150" s="86" t="s">
        <v>12</v>
      </c>
      <c r="B150" s="77" t="s">
        <v>7</v>
      </c>
      <c r="C150" s="10" t="s">
        <v>8</v>
      </c>
      <c r="D150" s="11">
        <v>1</v>
      </c>
      <c r="E150" s="11">
        <v>7</v>
      </c>
      <c r="F150" s="46"/>
    </row>
    <row r="151" spans="1:6" ht="12.75">
      <c r="A151" s="81"/>
      <c r="B151" s="84"/>
      <c r="C151" s="5" t="s">
        <v>9</v>
      </c>
      <c r="D151" s="6">
        <v>1200</v>
      </c>
      <c r="E151" s="6">
        <v>6737</v>
      </c>
      <c r="F151" s="43"/>
    </row>
    <row r="152" spans="1:6" ht="12.75">
      <c r="A152" s="81"/>
      <c r="B152" s="84" t="s">
        <v>10</v>
      </c>
      <c r="C152" s="5" t="s">
        <v>8</v>
      </c>
      <c r="D152" s="7">
        <v>9</v>
      </c>
      <c r="E152" s="7">
        <v>93</v>
      </c>
      <c r="F152" s="44"/>
    </row>
    <row r="153" spans="1:6" ht="13.5" thickBot="1">
      <c r="A153" s="87"/>
      <c r="B153" s="78"/>
      <c r="C153" s="12" t="s">
        <v>9</v>
      </c>
      <c r="D153" s="13">
        <v>34504</v>
      </c>
      <c r="E153" s="13">
        <v>116092</v>
      </c>
      <c r="F153" s="47"/>
    </row>
    <row r="154" spans="1:6" ht="12.75">
      <c r="A154" s="80" t="s">
        <v>13</v>
      </c>
      <c r="B154" s="83" t="s">
        <v>7</v>
      </c>
      <c r="C154" s="3" t="s">
        <v>8</v>
      </c>
      <c r="D154" s="14">
        <f aca="true" t="shared" si="4" ref="D154:F157">D142+D146+D150</f>
        <v>1</v>
      </c>
      <c r="E154" s="14">
        <f t="shared" si="4"/>
        <v>30</v>
      </c>
      <c r="F154" s="48">
        <f t="shared" si="4"/>
        <v>0</v>
      </c>
    </row>
    <row r="155" spans="1:6" ht="12.75">
      <c r="A155" s="81"/>
      <c r="B155" s="84"/>
      <c r="C155" s="5" t="s">
        <v>9</v>
      </c>
      <c r="D155" s="15">
        <f t="shared" si="4"/>
        <v>1200</v>
      </c>
      <c r="E155" s="15">
        <f t="shared" si="4"/>
        <v>31288</v>
      </c>
      <c r="F155" s="49">
        <f t="shared" si="4"/>
        <v>0</v>
      </c>
    </row>
    <row r="156" spans="1:6" ht="12.75">
      <c r="A156" s="81"/>
      <c r="B156" s="84" t="s">
        <v>10</v>
      </c>
      <c r="C156" s="5" t="s">
        <v>8</v>
      </c>
      <c r="D156" s="16">
        <f t="shared" si="4"/>
        <v>9</v>
      </c>
      <c r="E156" s="16">
        <f t="shared" si="4"/>
        <v>98</v>
      </c>
      <c r="F156" s="50">
        <f t="shared" si="4"/>
        <v>0</v>
      </c>
    </row>
    <row r="157" spans="1:6" ht="13.5" thickBot="1">
      <c r="A157" s="82"/>
      <c r="B157" s="85"/>
      <c r="C157" s="8" t="s">
        <v>9</v>
      </c>
      <c r="D157" s="17">
        <f t="shared" si="4"/>
        <v>34504</v>
      </c>
      <c r="E157" s="17">
        <f t="shared" si="4"/>
        <v>122313</v>
      </c>
      <c r="F157" s="51">
        <f t="shared" si="4"/>
        <v>0</v>
      </c>
    </row>
    <row r="160" spans="1:6" ht="15.75">
      <c r="A160" s="1" t="s">
        <v>0</v>
      </c>
      <c r="B160" s="66" t="s">
        <v>17</v>
      </c>
      <c r="C160" s="67"/>
      <c r="D160" s="67"/>
      <c r="E160" s="67"/>
      <c r="F160" s="68"/>
    </row>
    <row r="161" spans="1:6" ht="13.5" thickBot="1">
      <c r="A161" s="69"/>
      <c r="B161" s="69"/>
      <c r="C161" s="69"/>
      <c r="D161" s="69"/>
      <c r="E161" s="69"/>
      <c r="F161" s="69"/>
    </row>
    <row r="162" spans="1:6" ht="16.5" thickBot="1">
      <c r="A162" s="70" t="s">
        <v>2</v>
      </c>
      <c r="B162" s="71"/>
      <c r="C162" s="72"/>
      <c r="D162" s="2" t="s">
        <v>3</v>
      </c>
      <c r="E162" s="2" t="s">
        <v>4</v>
      </c>
      <c r="F162" s="41" t="s">
        <v>5</v>
      </c>
    </row>
    <row r="163" spans="1:6" ht="12.75">
      <c r="A163" s="80" t="s">
        <v>6</v>
      </c>
      <c r="B163" s="83" t="s">
        <v>7</v>
      </c>
      <c r="C163" s="3" t="s">
        <v>8</v>
      </c>
      <c r="D163" s="4"/>
      <c r="E163" s="4">
        <f>3</f>
        <v>3</v>
      </c>
      <c r="F163" s="42">
        <v>1</v>
      </c>
    </row>
    <row r="164" spans="1:6" ht="12.75">
      <c r="A164" s="81"/>
      <c r="B164" s="84"/>
      <c r="C164" s="5" t="s">
        <v>9</v>
      </c>
      <c r="D164" s="6"/>
      <c r="E164" s="6">
        <f>3023</f>
        <v>3023</v>
      </c>
      <c r="F164" s="43">
        <v>8308</v>
      </c>
    </row>
    <row r="165" spans="1:6" ht="12.75">
      <c r="A165" s="81"/>
      <c r="B165" s="84" t="s">
        <v>10</v>
      </c>
      <c r="C165" s="5" t="s">
        <v>8</v>
      </c>
      <c r="D165" s="7"/>
      <c r="E165" s="7">
        <f>1+1+2+1+3+1+1+12</f>
        <v>22</v>
      </c>
      <c r="F165" s="44"/>
    </row>
    <row r="166" spans="1:6" ht="13.5" thickBot="1">
      <c r="A166" s="82"/>
      <c r="B166" s="85"/>
      <c r="C166" s="8" t="s">
        <v>9</v>
      </c>
      <c r="D166" s="9"/>
      <c r="E166" s="9">
        <f>960+1000+3000+637+3601+309+2500+7294</f>
        <v>19301</v>
      </c>
      <c r="F166" s="45"/>
    </row>
    <row r="167" spans="1:6" ht="12.75">
      <c r="A167" s="80" t="s">
        <v>11</v>
      </c>
      <c r="B167" s="83" t="s">
        <v>7</v>
      </c>
      <c r="C167" s="3" t="s">
        <v>8</v>
      </c>
      <c r="D167" s="4"/>
      <c r="E167" s="4"/>
      <c r="F167" s="42"/>
    </row>
    <row r="168" spans="1:6" ht="12.75">
      <c r="A168" s="81"/>
      <c r="B168" s="84"/>
      <c r="C168" s="5" t="s">
        <v>9</v>
      </c>
      <c r="D168" s="6"/>
      <c r="E168" s="6"/>
      <c r="F168" s="43"/>
    </row>
    <row r="169" spans="1:6" ht="12.75">
      <c r="A169" s="81"/>
      <c r="B169" s="84" t="s">
        <v>10</v>
      </c>
      <c r="C169" s="5" t="s">
        <v>8</v>
      </c>
      <c r="D169" s="7"/>
      <c r="E169" s="7"/>
      <c r="F169" s="44"/>
    </row>
    <row r="170" spans="1:6" ht="13.5" thickBot="1">
      <c r="A170" s="82"/>
      <c r="B170" s="85"/>
      <c r="C170" s="8" t="s">
        <v>9</v>
      </c>
      <c r="D170" s="9"/>
      <c r="E170" s="9"/>
      <c r="F170" s="45"/>
    </row>
    <row r="171" spans="1:6" ht="12.75">
      <c r="A171" s="86" t="s">
        <v>12</v>
      </c>
      <c r="B171" s="77" t="s">
        <v>7</v>
      </c>
      <c r="C171" s="10" t="s">
        <v>8</v>
      </c>
      <c r="D171" s="11"/>
      <c r="E171" s="11">
        <f>5+1+5+11+1</f>
        <v>23</v>
      </c>
      <c r="F171" s="46"/>
    </row>
    <row r="172" spans="1:6" ht="12.75">
      <c r="A172" s="81"/>
      <c r="B172" s="84"/>
      <c r="C172" s="5" t="s">
        <v>9</v>
      </c>
      <c r="D172" s="6"/>
      <c r="E172" s="6">
        <f>3723+1700+4960+7689+651</f>
        <v>18723</v>
      </c>
      <c r="F172" s="43"/>
    </row>
    <row r="173" spans="1:6" ht="12.75">
      <c r="A173" s="81"/>
      <c r="B173" s="84" t="s">
        <v>10</v>
      </c>
      <c r="C173" s="5" t="s">
        <v>8</v>
      </c>
      <c r="D173" s="7">
        <v>9</v>
      </c>
      <c r="E173" s="7">
        <f>1+9+1+4+2+4+1+2+1+8+1+3+4+1+7+1+1+6+1+15+4+3+3+1</f>
        <v>84</v>
      </c>
      <c r="F173" s="44"/>
    </row>
    <row r="174" spans="1:6" ht="13.5" thickBot="1">
      <c r="A174" s="87"/>
      <c r="B174" s="78"/>
      <c r="C174" s="12" t="s">
        <v>9</v>
      </c>
      <c r="D174" s="13">
        <v>38014.3</v>
      </c>
      <c r="E174" s="13">
        <f>500+8753+800+4092+3600+2400+1200+300+1067+8960+1632+2837+3849+1000+8665+493+1200+5952+614+4091+3379+2800+6084+622</f>
        <v>74890</v>
      </c>
      <c r="F174" s="47"/>
    </row>
    <row r="175" spans="1:6" ht="12.75">
      <c r="A175" s="80" t="s">
        <v>13</v>
      </c>
      <c r="B175" s="83" t="s">
        <v>7</v>
      </c>
      <c r="C175" s="3" t="s">
        <v>8</v>
      </c>
      <c r="D175" s="14">
        <f aca="true" t="shared" si="5" ref="D175:F178">D163+D167+D171</f>
        <v>0</v>
      </c>
      <c r="E175" s="14">
        <f t="shared" si="5"/>
        <v>26</v>
      </c>
      <c r="F175" s="48">
        <f t="shared" si="5"/>
        <v>1</v>
      </c>
    </row>
    <row r="176" spans="1:6" ht="12.75">
      <c r="A176" s="81"/>
      <c r="B176" s="84"/>
      <c r="C176" s="5" t="s">
        <v>9</v>
      </c>
      <c r="D176" s="15">
        <f t="shared" si="5"/>
        <v>0</v>
      </c>
      <c r="E176" s="15">
        <f t="shared" si="5"/>
        <v>21746</v>
      </c>
      <c r="F176" s="49">
        <f t="shared" si="5"/>
        <v>8308</v>
      </c>
    </row>
    <row r="177" spans="1:6" ht="12.75">
      <c r="A177" s="81"/>
      <c r="B177" s="84" t="s">
        <v>10</v>
      </c>
      <c r="C177" s="5" t="s">
        <v>8</v>
      </c>
      <c r="D177" s="16">
        <f t="shared" si="5"/>
        <v>9</v>
      </c>
      <c r="E177" s="16">
        <f t="shared" si="5"/>
        <v>106</v>
      </c>
      <c r="F177" s="50">
        <f t="shared" si="5"/>
        <v>0</v>
      </c>
    </row>
    <row r="178" spans="1:6" ht="13.5" thickBot="1">
      <c r="A178" s="82"/>
      <c r="B178" s="85"/>
      <c r="C178" s="8" t="s">
        <v>9</v>
      </c>
      <c r="D178" s="17">
        <f t="shared" si="5"/>
        <v>38014.3</v>
      </c>
      <c r="E178" s="17">
        <f t="shared" si="5"/>
        <v>94191</v>
      </c>
      <c r="F178" s="51">
        <f t="shared" si="5"/>
        <v>0</v>
      </c>
    </row>
    <row r="179" ht="12.75">
      <c r="G179" s="29">
        <v>3</v>
      </c>
    </row>
    <row r="180" spans="1:6" ht="15.75">
      <c r="A180" s="1" t="s">
        <v>0</v>
      </c>
      <c r="B180" s="66" t="s">
        <v>18</v>
      </c>
      <c r="C180" s="67"/>
      <c r="D180" s="67"/>
      <c r="E180" s="67"/>
      <c r="F180" s="68"/>
    </row>
    <row r="181" spans="1:6" ht="13.5" thickBot="1">
      <c r="A181" s="69"/>
      <c r="B181" s="69"/>
      <c r="C181" s="69"/>
      <c r="D181" s="69"/>
      <c r="E181" s="69"/>
      <c r="F181" s="69"/>
    </row>
    <row r="182" spans="1:6" ht="16.5" thickBot="1">
      <c r="A182" s="70" t="s">
        <v>2</v>
      </c>
      <c r="B182" s="71"/>
      <c r="C182" s="72"/>
      <c r="D182" s="2" t="s">
        <v>3</v>
      </c>
      <c r="E182" s="2" t="s">
        <v>4</v>
      </c>
      <c r="F182" s="41" t="s">
        <v>5</v>
      </c>
    </row>
    <row r="183" spans="1:6" ht="12.75">
      <c r="A183" s="80" t="s">
        <v>6</v>
      </c>
      <c r="B183" s="83" t="s">
        <v>7</v>
      </c>
      <c r="C183" s="3" t="s">
        <v>8</v>
      </c>
      <c r="D183" s="4"/>
      <c r="E183" s="4"/>
      <c r="F183" s="42"/>
    </row>
    <row r="184" spans="1:6" ht="12.75">
      <c r="A184" s="81"/>
      <c r="B184" s="84"/>
      <c r="C184" s="5" t="s">
        <v>9</v>
      </c>
      <c r="D184" s="6"/>
      <c r="E184" s="6"/>
      <c r="F184" s="43"/>
    </row>
    <row r="185" spans="1:6" ht="12.75">
      <c r="A185" s="81"/>
      <c r="B185" s="84" t="s">
        <v>10</v>
      </c>
      <c r="C185" s="5" t="s">
        <v>8</v>
      </c>
      <c r="D185" s="7"/>
      <c r="E185" s="7"/>
      <c r="F185" s="44"/>
    </row>
    <row r="186" spans="1:6" ht="13.5" thickBot="1">
      <c r="A186" s="82"/>
      <c r="B186" s="85"/>
      <c r="C186" s="8" t="s">
        <v>9</v>
      </c>
      <c r="D186" s="9"/>
      <c r="E186" s="9"/>
      <c r="F186" s="45"/>
    </row>
    <row r="187" spans="1:6" ht="12.75">
      <c r="A187" s="80" t="s">
        <v>11</v>
      </c>
      <c r="B187" s="83" t="s">
        <v>7</v>
      </c>
      <c r="C187" s="3" t="s">
        <v>8</v>
      </c>
      <c r="D187" s="4"/>
      <c r="E187" s="4"/>
      <c r="F187" s="42"/>
    </row>
    <row r="188" spans="1:6" ht="12.75">
      <c r="A188" s="81"/>
      <c r="B188" s="84"/>
      <c r="C188" s="5" t="s">
        <v>9</v>
      </c>
      <c r="D188" s="6"/>
      <c r="E188" s="6"/>
      <c r="F188" s="43"/>
    </row>
    <row r="189" spans="1:6" ht="12.75">
      <c r="A189" s="81"/>
      <c r="B189" s="84" t="s">
        <v>10</v>
      </c>
      <c r="C189" s="5" t="s">
        <v>8</v>
      </c>
      <c r="D189" s="7"/>
      <c r="E189" s="7"/>
      <c r="F189" s="44"/>
    </row>
    <row r="190" spans="1:6" ht="13.5" thickBot="1">
      <c r="A190" s="82"/>
      <c r="B190" s="85"/>
      <c r="C190" s="8" t="s">
        <v>9</v>
      </c>
      <c r="D190" s="9"/>
      <c r="E190" s="9"/>
      <c r="F190" s="45"/>
    </row>
    <row r="191" spans="1:6" ht="12.75">
      <c r="A191" s="86" t="s">
        <v>12</v>
      </c>
      <c r="B191" s="77" t="s">
        <v>7</v>
      </c>
      <c r="C191" s="10" t="s">
        <v>8</v>
      </c>
      <c r="D191" s="11"/>
      <c r="E191" s="11">
        <v>237</v>
      </c>
      <c r="F191" s="46"/>
    </row>
    <row r="192" spans="1:6" ht="12.75">
      <c r="A192" s="81"/>
      <c r="B192" s="84"/>
      <c r="C192" s="5" t="s">
        <v>9</v>
      </c>
      <c r="D192" s="6"/>
      <c r="E192" s="6">
        <v>400762</v>
      </c>
      <c r="F192" s="43"/>
    </row>
    <row r="193" spans="1:6" ht="12.75">
      <c r="A193" s="81"/>
      <c r="B193" s="84" t="s">
        <v>10</v>
      </c>
      <c r="C193" s="5" t="s">
        <v>8</v>
      </c>
      <c r="D193" s="7">
        <v>3</v>
      </c>
      <c r="E193" s="7">
        <v>500</v>
      </c>
      <c r="F193" s="44"/>
    </row>
    <row r="194" spans="1:6" ht="13.5" thickBot="1">
      <c r="A194" s="87"/>
      <c r="B194" s="78"/>
      <c r="C194" s="12" t="s">
        <v>9</v>
      </c>
      <c r="D194" s="13">
        <v>3983</v>
      </c>
      <c r="E194" s="13">
        <v>845686</v>
      </c>
      <c r="F194" s="47"/>
    </row>
    <row r="195" spans="1:6" ht="12.75">
      <c r="A195" s="80" t="s">
        <v>13</v>
      </c>
      <c r="B195" s="83" t="s">
        <v>7</v>
      </c>
      <c r="C195" s="3" t="s">
        <v>8</v>
      </c>
      <c r="D195" s="14">
        <f aca="true" t="shared" si="6" ref="D195:F198">D183+D187+D191</f>
        <v>0</v>
      </c>
      <c r="E195" s="14">
        <f t="shared" si="6"/>
        <v>237</v>
      </c>
      <c r="F195" s="48">
        <f t="shared" si="6"/>
        <v>0</v>
      </c>
    </row>
    <row r="196" spans="1:6" ht="12.75">
      <c r="A196" s="81"/>
      <c r="B196" s="84"/>
      <c r="C196" s="5" t="s">
        <v>9</v>
      </c>
      <c r="D196" s="15">
        <f t="shared" si="6"/>
        <v>0</v>
      </c>
      <c r="E196" s="15">
        <f t="shared" si="6"/>
        <v>400762</v>
      </c>
      <c r="F196" s="49">
        <f t="shared" si="6"/>
        <v>0</v>
      </c>
    </row>
    <row r="197" spans="1:6" ht="12.75">
      <c r="A197" s="81"/>
      <c r="B197" s="84" t="s">
        <v>10</v>
      </c>
      <c r="C197" s="5" t="s">
        <v>8</v>
      </c>
      <c r="D197" s="16">
        <f t="shared" si="6"/>
        <v>3</v>
      </c>
      <c r="E197" s="16">
        <f t="shared" si="6"/>
        <v>500</v>
      </c>
      <c r="F197" s="50">
        <f t="shared" si="6"/>
        <v>0</v>
      </c>
    </row>
    <row r="198" spans="1:6" ht="13.5" thickBot="1">
      <c r="A198" s="82"/>
      <c r="B198" s="85"/>
      <c r="C198" s="8" t="s">
        <v>9</v>
      </c>
      <c r="D198" s="17">
        <f t="shared" si="6"/>
        <v>3983</v>
      </c>
      <c r="E198" s="17">
        <f t="shared" si="6"/>
        <v>845686</v>
      </c>
      <c r="F198" s="51">
        <f t="shared" si="6"/>
        <v>0</v>
      </c>
    </row>
    <row r="201" spans="1:6" ht="15.75">
      <c r="A201" s="1" t="s">
        <v>0</v>
      </c>
      <c r="B201" s="66" t="s">
        <v>19</v>
      </c>
      <c r="C201" s="67"/>
      <c r="D201" s="67"/>
      <c r="E201" s="67"/>
      <c r="F201" s="68"/>
    </row>
    <row r="202" spans="1:6" ht="13.5" thickBot="1">
      <c r="A202" s="69"/>
      <c r="B202" s="69"/>
      <c r="C202" s="69"/>
      <c r="D202" s="69"/>
      <c r="E202" s="69"/>
      <c r="F202" s="69"/>
    </row>
    <row r="203" spans="1:6" ht="16.5" thickBot="1">
      <c r="A203" s="70" t="s">
        <v>2</v>
      </c>
      <c r="B203" s="71"/>
      <c r="C203" s="72"/>
      <c r="D203" s="2" t="s">
        <v>3</v>
      </c>
      <c r="E203" s="2" t="s">
        <v>4</v>
      </c>
      <c r="F203" s="41" t="s">
        <v>5</v>
      </c>
    </row>
    <row r="204" spans="1:6" ht="12.75">
      <c r="A204" s="80" t="s">
        <v>6</v>
      </c>
      <c r="B204" s="83" t="s">
        <v>7</v>
      </c>
      <c r="C204" s="3" t="s">
        <v>8</v>
      </c>
      <c r="D204" s="4"/>
      <c r="E204" s="4">
        <v>5</v>
      </c>
      <c r="F204" s="42">
        <v>1</v>
      </c>
    </row>
    <row r="205" spans="1:6" ht="12.75">
      <c r="A205" s="81"/>
      <c r="B205" s="84"/>
      <c r="C205" s="5" t="s">
        <v>9</v>
      </c>
      <c r="D205" s="6"/>
      <c r="E205" s="6">
        <v>7196</v>
      </c>
      <c r="F205" s="43">
        <v>73162</v>
      </c>
    </row>
    <row r="206" spans="1:6" ht="12.75">
      <c r="A206" s="81"/>
      <c r="B206" s="84" t="s">
        <v>10</v>
      </c>
      <c r="C206" s="5" t="s">
        <v>8</v>
      </c>
      <c r="D206" s="7"/>
      <c r="E206" s="7">
        <v>35</v>
      </c>
      <c r="F206" s="44">
        <v>11</v>
      </c>
    </row>
    <row r="207" spans="1:6" ht="13.5" thickBot="1">
      <c r="A207" s="82"/>
      <c r="B207" s="85"/>
      <c r="C207" s="8" t="s">
        <v>9</v>
      </c>
      <c r="D207" s="9"/>
      <c r="E207" s="9">
        <v>48948</v>
      </c>
      <c r="F207" s="45">
        <v>51117</v>
      </c>
    </row>
    <row r="208" spans="1:6" ht="12.75">
      <c r="A208" s="80" t="s">
        <v>11</v>
      </c>
      <c r="B208" s="83" t="s">
        <v>7</v>
      </c>
      <c r="C208" s="3" t="s">
        <v>8</v>
      </c>
      <c r="D208" s="4"/>
      <c r="E208" s="4">
        <v>3</v>
      </c>
      <c r="F208" s="42"/>
    </row>
    <row r="209" spans="1:6" ht="12.75">
      <c r="A209" s="81"/>
      <c r="B209" s="84"/>
      <c r="C209" s="5" t="s">
        <v>9</v>
      </c>
      <c r="D209" s="6"/>
      <c r="E209" s="6">
        <v>3537</v>
      </c>
      <c r="F209" s="43"/>
    </row>
    <row r="210" spans="1:6" ht="12.75">
      <c r="A210" s="81"/>
      <c r="B210" s="84" t="s">
        <v>10</v>
      </c>
      <c r="C210" s="5" t="s">
        <v>8</v>
      </c>
      <c r="D210" s="7"/>
      <c r="E210" s="7">
        <v>2</v>
      </c>
      <c r="F210" s="44"/>
    </row>
    <row r="211" spans="1:6" ht="13.5" thickBot="1">
      <c r="A211" s="82"/>
      <c r="B211" s="85"/>
      <c r="C211" s="8" t="s">
        <v>9</v>
      </c>
      <c r="D211" s="9"/>
      <c r="E211" s="9">
        <v>1300</v>
      </c>
      <c r="F211" s="45"/>
    </row>
    <row r="212" spans="1:6" ht="12.75">
      <c r="A212" s="86" t="s">
        <v>12</v>
      </c>
      <c r="B212" s="77" t="s">
        <v>7</v>
      </c>
      <c r="C212" s="10" t="s">
        <v>8</v>
      </c>
      <c r="D212" s="11"/>
      <c r="E212" s="11">
        <v>259</v>
      </c>
      <c r="F212" s="46">
        <v>11</v>
      </c>
    </row>
    <row r="213" spans="1:6" ht="12.75">
      <c r="A213" s="81"/>
      <c r="B213" s="84"/>
      <c r="C213" s="5" t="s">
        <v>9</v>
      </c>
      <c r="D213" s="6"/>
      <c r="E213" s="6">
        <v>263658.1</v>
      </c>
      <c r="F213" s="43">
        <v>4014281</v>
      </c>
    </row>
    <row r="214" spans="1:6" ht="12.75">
      <c r="A214" s="81"/>
      <c r="B214" s="84" t="s">
        <v>10</v>
      </c>
      <c r="C214" s="5" t="s">
        <v>8</v>
      </c>
      <c r="D214" s="7">
        <v>1</v>
      </c>
      <c r="E214" s="7">
        <v>131</v>
      </c>
      <c r="F214" s="44"/>
    </row>
    <row r="215" spans="1:6" ht="13.5" thickBot="1">
      <c r="A215" s="87"/>
      <c r="B215" s="78"/>
      <c r="C215" s="12" t="s">
        <v>9</v>
      </c>
      <c r="D215" s="13">
        <v>2825</v>
      </c>
      <c r="E215" s="13">
        <v>171006</v>
      </c>
      <c r="F215" s="47"/>
    </row>
    <row r="216" spans="1:6" ht="12.75">
      <c r="A216" s="80" t="s">
        <v>13</v>
      </c>
      <c r="B216" s="83" t="s">
        <v>7</v>
      </c>
      <c r="C216" s="3" t="s">
        <v>8</v>
      </c>
      <c r="D216" s="14">
        <f aca="true" t="shared" si="7" ref="D216:F219">D204+D208+D212</f>
        <v>0</v>
      </c>
      <c r="E216" s="14">
        <f t="shared" si="7"/>
        <v>267</v>
      </c>
      <c r="F216" s="48">
        <f t="shared" si="7"/>
        <v>12</v>
      </c>
    </row>
    <row r="217" spans="1:6" ht="12.75">
      <c r="A217" s="81"/>
      <c r="B217" s="84"/>
      <c r="C217" s="5" t="s">
        <v>9</v>
      </c>
      <c r="D217" s="15">
        <f t="shared" si="7"/>
        <v>0</v>
      </c>
      <c r="E217" s="15">
        <f t="shared" si="7"/>
        <v>274391.1</v>
      </c>
      <c r="F217" s="49">
        <f t="shared" si="7"/>
        <v>4087443</v>
      </c>
    </row>
    <row r="218" spans="1:6" ht="12.75">
      <c r="A218" s="81"/>
      <c r="B218" s="84" t="s">
        <v>10</v>
      </c>
      <c r="C218" s="5" t="s">
        <v>8</v>
      </c>
      <c r="D218" s="16">
        <f t="shared" si="7"/>
        <v>1</v>
      </c>
      <c r="E218" s="16">
        <f t="shared" si="7"/>
        <v>168</v>
      </c>
      <c r="F218" s="50">
        <f t="shared" si="7"/>
        <v>11</v>
      </c>
    </row>
    <row r="219" spans="1:6" ht="13.5" thickBot="1">
      <c r="A219" s="82"/>
      <c r="B219" s="85"/>
      <c r="C219" s="8" t="s">
        <v>9</v>
      </c>
      <c r="D219" s="17">
        <f t="shared" si="7"/>
        <v>2825</v>
      </c>
      <c r="E219" s="17">
        <f t="shared" si="7"/>
        <v>221254</v>
      </c>
      <c r="F219" s="51">
        <f t="shared" si="7"/>
        <v>51117</v>
      </c>
    </row>
    <row r="222" spans="1:6" ht="15.75">
      <c r="A222" s="1" t="s">
        <v>0</v>
      </c>
      <c r="B222" s="66" t="s">
        <v>20</v>
      </c>
      <c r="C222" s="67"/>
      <c r="D222" s="67"/>
      <c r="E222" s="67"/>
      <c r="F222" s="68"/>
    </row>
    <row r="223" spans="1:6" ht="13.5" thickBot="1">
      <c r="A223" s="69"/>
      <c r="B223" s="69"/>
      <c r="C223" s="69"/>
      <c r="D223" s="69"/>
      <c r="E223" s="69"/>
      <c r="F223" s="69"/>
    </row>
    <row r="224" spans="1:6" ht="16.5" thickBot="1">
      <c r="A224" s="70" t="s">
        <v>2</v>
      </c>
      <c r="B224" s="71"/>
      <c r="C224" s="72"/>
      <c r="D224" s="2" t="s">
        <v>3</v>
      </c>
      <c r="E224" s="2" t="s">
        <v>4</v>
      </c>
      <c r="F224" s="41" t="s">
        <v>5</v>
      </c>
    </row>
    <row r="225" spans="1:6" ht="12.75">
      <c r="A225" s="80" t="s">
        <v>6</v>
      </c>
      <c r="B225" s="83" t="s">
        <v>7</v>
      </c>
      <c r="C225" s="3" t="s">
        <v>8</v>
      </c>
      <c r="D225" s="4">
        <v>1</v>
      </c>
      <c r="E225" s="4">
        <v>11</v>
      </c>
      <c r="F225" s="42"/>
    </row>
    <row r="226" spans="1:6" ht="12.75">
      <c r="A226" s="81"/>
      <c r="B226" s="84"/>
      <c r="C226" s="5" t="s">
        <v>9</v>
      </c>
      <c r="D226" s="6">
        <v>1741</v>
      </c>
      <c r="E226" s="6">
        <v>11640</v>
      </c>
      <c r="F226" s="43"/>
    </row>
    <row r="227" spans="1:6" ht="12.75">
      <c r="A227" s="81"/>
      <c r="B227" s="84" t="s">
        <v>10</v>
      </c>
      <c r="C227" s="5" t="s">
        <v>8</v>
      </c>
      <c r="D227" s="7">
        <v>1</v>
      </c>
      <c r="E227" s="7">
        <v>5</v>
      </c>
      <c r="F227" s="44"/>
    </row>
    <row r="228" spans="1:6" ht="13.5" thickBot="1">
      <c r="A228" s="82"/>
      <c r="B228" s="85"/>
      <c r="C228" s="8" t="s">
        <v>9</v>
      </c>
      <c r="D228" s="9">
        <v>1237</v>
      </c>
      <c r="E228" s="9">
        <v>5218</v>
      </c>
      <c r="F228" s="45"/>
    </row>
    <row r="229" spans="1:6" ht="12.75">
      <c r="A229" s="80" t="s">
        <v>11</v>
      </c>
      <c r="B229" s="83" t="s">
        <v>7</v>
      </c>
      <c r="C229" s="3" t="s">
        <v>8</v>
      </c>
      <c r="D229" s="4"/>
      <c r="E229" s="4"/>
      <c r="F229" s="42"/>
    </row>
    <row r="230" spans="1:6" ht="12.75">
      <c r="A230" s="81"/>
      <c r="B230" s="84"/>
      <c r="C230" s="5" t="s">
        <v>9</v>
      </c>
      <c r="D230" s="6"/>
      <c r="E230" s="6"/>
      <c r="F230" s="43"/>
    </row>
    <row r="231" spans="1:6" ht="12.75">
      <c r="A231" s="81"/>
      <c r="B231" s="84" t="s">
        <v>10</v>
      </c>
      <c r="C231" s="5" t="s">
        <v>8</v>
      </c>
      <c r="D231" s="7"/>
      <c r="E231" s="7"/>
      <c r="F231" s="44"/>
    </row>
    <row r="232" spans="1:6" ht="13.5" thickBot="1">
      <c r="A232" s="82"/>
      <c r="B232" s="85"/>
      <c r="C232" s="8" t="s">
        <v>9</v>
      </c>
      <c r="D232" s="9"/>
      <c r="E232" s="9"/>
      <c r="F232" s="45"/>
    </row>
    <row r="233" spans="1:6" ht="12.75">
      <c r="A233" s="86" t="s">
        <v>12</v>
      </c>
      <c r="B233" s="77" t="s">
        <v>7</v>
      </c>
      <c r="C233" s="10" t="s">
        <v>8</v>
      </c>
      <c r="D233" s="11">
        <v>29</v>
      </c>
      <c r="E233" s="11">
        <v>68</v>
      </c>
      <c r="F233" s="46"/>
    </row>
    <row r="234" spans="1:6" ht="12.75">
      <c r="A234" s="81"/>
      <c r="B234" s="84"/>
      <c r="C234" s="5" t="s">
        <v>9</v>
      </c>
      <c r="D234" s="6">
        <v>28219</v>
      </c>
      <c r="E234" s="6">
        <v>63935</v>
      </c>
      <c r="F234" s="43"/>
    </row>
    <row r="235" spans="1:6" ht="12.75">
      <c r="A235" s="81"/>
      <c r="B235" s="84" t="s">
        <v>10</v>
      </c>
      <c r="C235" s="5" t="s">
        <v>8</v>
      </c>
      <c r="D235" s="7">
        <v>4</v>
      </c>
      <c r="E235" s="7">
        <v>23</v>
      </c>
      <c r="F235" s="44"/>
    </row>
    <row r="236" spans="1:6" ht="13.5" thickBot="1">
      <c r="A236" s="87"/>
      <c r="B236" s="78"/>
      <c r="C236" s="12" t="s">
        <v>9</v>
      </c>
      <c r="D236" s="13">
        <v>20657</v>
      </c>
      <c r="E236" s="13">
        <v>32143</v>
      </c>
      <c r="F236" s="47"/>
    </row>
    <row r="237" spans="1:6" ht="12.75">
      <c r="A237" s="80" t="s">
        <v>13</v>
      </c>
      <c r="B237" s="83" t="s">
        <v>7</v>
      </c>
      <c r="C237" s="3" t="s">
        <v>8</v>
      </c>
      <c r="D237" s="14">
        <f aca="true" t="shared" si="8" ref="D237:F240">D225+D229+D233</f>
        <v>30</v>
      </c>
      <c r="E237" s="14">
        <f t="shared" si="8"/>
        <v>79</v>
      </c>
      <c r="F237" s="48">
        <f t="shared" si="8"/>
        <v>0</v>
      </c>
    </row>
    <row r="238" spans="1:6" ht="12.75">
      <c r="A238" s="81"/>
      <c r="B238" s="84"/>
      <c r="C238" s="5" t="s">
        <v>9</v>
      </c>
      <c r="D238" s="15">
        <f t="shared" si="8"/>
        <v>29960</v>
      </c>
      <c r="E238" s="15">
        <f t="shared" si="8"/>
        <v>75575</v>
      </c>
      <c r="F238" s="49">
        <f t="shared" si="8"/>
        <v>0</v>
      </c>
    </row>
    <row r="239" spans="1:6" ht="12.75">
      <c r="A239" s="81"/>
      <c r="B239" s="84" t="s">
        <v>10</v>
      </c>
      <c r="C239" s="5" t="s">
        <v>8</v>
      </c>
      <c r="D239" s="16">
        <f t="shared" si="8"/>
        <v>5</v>
      </c>
      <c r="E239" s="16">
        <f t="shared" si="8"/>
        <v>28</v>
      </c>
      <c r="F239" s="50">
        <f t="shared" si="8"/>
        <v>0</v>
      </c>
    </row>
    <row r="240" spans="1:6" ht="13.5" thickBot="1">
      <c r="A240" s="82"/>
      <c r="B240" s="85"/>
      <c r="C240" s="8" t="s">
        <v>9</v>
      </c>
      <c r="D240" s="17">
        <f t="shared" si="8"/>
        <v>21894</v>
      </c>
      <c r="E240" s="17">
        <f t="shared" si="8"/>
        <v>37361</v>
      </c>
      <c r="F240" s="51">
        <f t="shared" si="8"/>
        <v>0</v>
      </c>
    </row>
    <row r="241" ht="12.75">
      <c r="G241" s="29">
        <v>4</v>
      </c>
    </row>
    <row r="242" spans="1:6" ht="15.75">
      <c r="A242" s="1" t="s">
        <v>0</v>
      </c>
      <c r="B242" s="66" t="s">
        <v>21</v>
      </c>
      <c r="C242" s="67"/>
      <c r="D242" s="67"/>
      <c r="E242" s="67"/>
      <c r="F242" s="68"/>
    </row>
    <row r="243" spans="1:6" ht="13.5" thickBot="1">
      <c r="A243" s="69"/>
      <c r="B243" s="69"/>
      <c r="C243" s="69"/>
      <c r="D243" s="69"/>
      <c r="E243" s="69"/>
      <c r="F243" s="69"/>
    </row>
    <row r="244" spans="1:6" ht="16.5" thickBot="1">
      <c r="A244" s="70" t="s">
        <v>2</v>
      </c>
      <c r="B244" s="71"/>
      <c r="C244" s="72"/>
      <c r="D244" s="2" t="s">
        <v>3</v>
      </c>
      <c r="E244" s="2" t="s">
        <v>4</v>
      </c>
      <c r="F244" s="41" t="s">
        <v>5</v>
      </c>
    </row>
    <row r="245" spans="1:6" ht="12.75">
      <c r="A245" s="80" t="s">
        <v>6</v>
      </c>
      <c r="B245" s="83" t="s">
        <v>7</v>
      </c>
      <c r="C245" s="3" t="s">
        <v>8</v>
      </c>
      <c r="D245" s="4">
        <v>9</v>
      </c>
      <c r="E245" s="4">
        <v>18</v>
      </c>
      <c r="F245" s="42"/>
    </row>
    <row r="246" spans="1:6" ht="12.75">
      <c r="A246" s="81"/>
      <c r="B246" s="84"/>
      <c r="C246" s="5" t="s">
        <v>9</v>
      </c>
      <c r="D246" s="6">
        <v>18000</v>
      </c>
      <c r="E246" s="6">
        <v>16017</v>
      </c>
      <c r="F246" s="43"/>
    </row>
    <row r="247" spans="1:6" ht="12.75">
      <c r="A247" s="81"/>
      <c r="B247" s="84" t="s">
        <v>10</v>
      </c>
      <c r="C247" s="5" t="s">
        <v>8</v>
      </c>
      <c r="D247" s="7"/>
      <c r="E247" s="7">
        <v>54</v>
      </c>
      <c r="F247" s="44"/>
    </row>
    <row r="248" spans="1:6" ht="13.5" thickBot="1">
      <c r="A248" s="82"/>
      <c r="B248" s="85"/>
      <c r="C248" s="8" t="s">
        <v>9</v>
      </c>
      <c r="D248" s="9"/>
      <c r="E248" s="9">
        <v>53579</v>
      </c>
      <c r="F248" s="45"/>
    </row>
    <row r="249" spans="1:6" ht="12.75">
      <c r="A249" s="80" t="s">
        <v>11</v>
      </c>
      <c r="B249" s="83" t="s">
        <v>7</v>
      </c>
      <c r="C249" s="3" t="s">
        <v>8</v>
      </c>
      <c r="D249" s="4"/>
      <c r="E249" s="4"/>
      <c r="F249" s="42"/>
    </row>
    <row r="250" spans="1:6" ht="12.75">
      <c r="A250" s="81"/>
      <c r="B250" s="84"/>
      <c r="C250" s="5" t="s">
        <v>9</v>
      </c>
      <c r="D250" s="6"/>
      <c r="E250" s="6"/>
      <c r="F250" s="43"/>
    </row>
    <row r="251" spans="1:6" ht="12.75">
      <c r="A251" s="81"/>
      <c r="B251" s="84" t="s">
        <v>10</v>
      </c>
      <c r="C251" s="5" t="s">
        <v>8</v>
      </c>
      <c r="D251" s="7"/>
      <c r="E251" s="7"/>
      <c r="F251" s="44"/>
    </row>
    <row r="252" spans="1:6" ht="13.5" thickBot="1">
      <c r="A252" s="82"/>
      <c r="B252" s="85"/>
      <c r="C252" s="8" t="s">
        <v>9</v>
      </c>
      <c r="D252" s="9"/>
      <c r="E252" s="9"/>
      <c r="F252" s="45"/>
    </row>
    <row r="253" spans="1:6" ht="12.75">
      <c r="A253" s="86" t="s">
        <v>12</v>
      </c>
      <c r="B253" s="77" t="s">
        <v>7</v>
      </c>
      <c r="C253" s="10" t="s">
        <v>8</v>
      </c>
      <c r="D253" s="11">
        <v>1</v>
      </c>
      <c r="E253" s="11">
        <v>285</v>
      </c>
      <c r="F253" s="46"/>
    </row>
    <row r="254" spans="1:6" ht="12.75">
      <c r="A254" s="81"/>
      <c r="B254" s="84"/>
      <c r="C254" s="5" t="s">
        <v>9</v>
      </c>
      <c r="D254" s="6">
        <v>2000</v>
      </c>
      <c r="E254" s="6">
        <v>302272.5</v>
      </c>
      <c r="F254" s="43"/>
    </row>
    <row r="255" spans="1:6" ht="12.75">
      <c r="A255" s="81"/>
      <c r="B255" s="84" t="s">
        <v>10</v>
      </c>
      <c r="C255" s="5" t="s">
        <v>8</v>
      </c>
      <c r="D255" s="7">
        <v>17</v>
      </c>
      <c r="E255" s="7">
        <v>88</v>
      </c>
      <c r="F255" s="44">
        <v>3</v>
      </c>
    </row>
    <row r="256" spans="1:6" ht="13.5" thickBot="1">
      <c r="A256" s="87"/>
      <c r="B256" s="78"/>
      <c r="C256" s="12" t="s">
        <v>9</v>
      </c>
      <c r="D256" s="13">
        <v>59596</v>
      </c>
      <c r="E256" s="13">
        <v>106359</v>
      </c>
      <c r="F256" s="47">
        <v>5400</v>
      </c>
    </row>
    <row r="257" spans="1:6" ht="12.75">
      <c r="A257" s="80" t="s">
        <v>13</v>
      </c>
      <c r="B257" s="83" t="s">
        <v>7</v>
      </c>
      <c r="C257" s="3" t="s">
        <v>8</v>
      </c>
      <c r="D257" s="14">
        <f aca="true" t="shared" si="9" ref="D257:F260">D245+D249+D253</f>
        <v>10</v>
      </c>
      <c r="E257" s="14">
        <f t="shared" si="9"/>
        <v>303</v>
      </c>
      <c r="F257" s="48">
        <f t="shared" si="9"/>
        <v>0</v>
      </c>
    </row>
    <row r="258" spans="1:6" ht="12.75">
      <c r="A258" s="81"/>
      <c r="B258" s="84"/>
      <c r="C258" s="5" t="s">
        <v>9</v>
      </c>
      <c r="D258" s="15">
        <f t="shared" si="9"/>
        <v>20000</v>
      </c>
      <c r="E258" s="15">
        <f t="shared" si="9"/>
        <v>318289.5</v>
      </c>
      <c r="F258" s="49">
        <f t="shared" si="9"/>
        <v>0</v>
      </c>
    </row>
    <row r="259" spans="1:6" ht="12.75">
      <c r="A259" s="81"/>
      <c r="B259" s="84" t="s">
        <v>10</v>
      </c>
      <c r="C259" s="5" t="s">
        <v>8</v>
      </c>
      <c r="D259" s="16">
        <f t="shared" si="9"/>
        <v>17</v>
      </c>
      <c r="E259" s="16">
        <f t="shared" si="9"/>
        <v>142</v>
      </c>
      <c r="F259" s="50">
        <f t="shared" si="9"/>
        <v>3</v>
      </c>
    </row>
    <row r="260" spans="1:6" ht="13.5" thickBot="1">
      <c r="A260" s="82"/>
      <c r="B260" s="85"/>
      <c r="C260" s="8" t="s">
        <v>9</v>
      </c>
      <c r="D260" s="17">
        <f t="shared" si="9"/>
        <v>59596</v>
      </c>
      <c r="E260" s="17">
        <f t="shared" si="9"/>
        <v>159938</v>
      </c>
      <c r="F260" s="51">
        <f t="shared" si="9"/>
        <v>5400</v>
      </c>
    </row>
    <row r="261" spans="1:6" ht="15.75">
      <c r="A261" s="18"/>
      <c r="B261" s="19"/>
      <c r="C261" s="20"/>
      <c r="D261" s="21"/>
      <c r="E261" s="21"/>
      <c r="F261" s="21"/>
    </row>
    <row r="263" spans="1:6" ht="15.75">
      <c r="A263" s="1" t="s">
        <v>0</v>
      </c>
      <c r="B263" s="66" t="s">
        <v>22</v>
      </c>
      <c r="C263" s="67"/>
      <c r="D263" s="67"/>
      <c r="E263" s="67"/>
      <c r="F263" s="68"/>
    </row>
    <row r="264" spans="1:6" ht="13.5" thickBot="1">
      <c r="A264" s="69"/>
      <c r="B264" s="69"/>
      <c r="C264" s="69"/>
      <c r="D264" s="69"/>
      <c r="E264" s="69"/>
      <c r="F264" s="69"/>
    </row>
    <row r="265" spans="1:6" ht="16.5" thickBot="1">
      <c r="A265" s="70" t="s">
        <v>2</v>
      </c>
      <c r="B265" s="71"/>
      <c r="C265" s="72"/>
      <c r="D265" s="2" t="s">
        <v>3</v>
      </c>
      <c r="E265" s="2" t="s">
        <v>4</v>
      </c>
      <c r="F265" s="41" t="s">
        <v>5</v>
      </c>
    </row>
    <row r="266" spans="1:6" ht="12.75">
      <c r="A266" s="80" t="s">
        <v>6</v>
      </c>
      <c r="B266" s="83" t="s">
        <v>7</v>
      </c>
      <c r="C266" s="3" t="s">
        <v>8</v>
      </c>
      <c r="D266" s="4">
        <v>2</v>
      </c>
      <c r="E266" s="4">
        <v>21</v>
      </c>
      <c r="F266" s="42"/>
    </row>
    <row r="267" spans="1:6" ht="12.75">
      <c r="A267" s="81"/>
      <c r="B267" s="84"/>
      <c r="C267" s="5" t="s">
        <v>9</v>
      </c>
      <c r="D267" s="6">
        <v>13045</v>
      </c>
      <c r="E267" s="6">
        <v>29053</v>
      </c>
      <c r="F267" s="43"/>
    </row>
    <row r="268" spans="1:6" ht="12.75">
      <c r="A268" s="81"/>
      <c r="B268" s="84" t="s">
        <v>10</v>
      </c>
      <c r="C268" s="5" t="s">
        <v>8</v>
      </c>
      <c r="D268" s="7"/>
      <c r="E268" s="7">
        <v>5</v>
      </c>
      <c r="F268" s="44">
        <v>1</v>
      </c>
    </row>
    <row r="269" spans="1:6" ht="13.5" thickBot="1">
      <c r="A269" s="82"/>
      <c r="B269" s="85"/>
      <c r="C269" s="8" t="s">
        <v>9</v>
      </c>
      <c r="D269" s="9"/>
      <c r="E269" s="9">
        <v>7400</v>
      </c>
      <c r="F269" s="45">
        <v>13740</v>
      </c>
    </row>
    <row r="270" spans="1:6" ht="12.75">
      <c r="A270" s="80" t="s">
        <v>11</v>
      </c>
      <c r="B270" s="83" t="s">
        <v>7</v>
      </c>
      <c r="C270" s="3" t="s">
        <v>8</v>
      </c>
      <c r="D270" s="4"/>
      <c r="E270" s="4"/>
      <c r="F270" s="42"/>
    </row>
    <row r="271" spans="1:6" ht="12.75">
      <c r="A271" s="81"/>
      <c r="B271" s="84"/>
      <c r="C271" s="5" t="s">
        <v>9</v>
      </c>
      <c r="D271" s="6"/>
      <c r="E271" s="6"/>
      <c r="F271" s="43"/>
    </row>
    <row r="272" spans="1:6" ht="12.75">
      <c r="A272" s="81"/>
      <c r="B272" s="84" t="s">
        <v>10</v>
      </c>
      <c r="C272" s="5" t="s">
        <v>8</v>
      </c>
      <c r="D272" s="7"/>
      <c r="E272" s="7">
        <v>4</v>
      </c>
      <c r="F272" s="44"/>
    </row>
    <row r="273" spans="1:6" ht="13.5" thickBot="1">
      <c r="A273" s="82"/>
      <c r="B273" s="85"/>
      <c r="C273" s="8" t="s">
        <v>9</v>
      </c>
      <c r="D273" s="9"/>
      <c r="E273" s="9">
        <v>4588</v>
      </c>
      <c r="F273" s="45"/>
    </row>
    <row r="274" spans="1:6" ht="12.75">
      <c r="A274" s="86" t="s">
        <v>12</v>
      </c>
      <c r="B274" s="77" t="s">
        <v>7</v>
      </c>
      <c r="C274" s="10" t="s">
        <v>8</v>
      </c>
      <c r="D274" s="11"/>
      <c r="E274" s="11">
        <v>2</v>
      </c>
      <c r="F274" s="46"/>
    </row>
    <row r="275" spans="1:6" ht="12.75">
      <c r="A275" s="81"/>
      <c r="B275" s="84"/>
      <c r="C275" s="5" t="s">
        <v>9</v>
      </c>
      <c r="D275" s="6"/>
      <c r="E275" s="6">
        <v>3739</v>
      </c>
      <c r="F275" s="43"/>
    </row>
    <row r="276" spans="1:6" ht="12.75">
      <c r="A276" s="81"/>
      <c r="B276" s="84" t="s">
        <v>10</v>
      </c>
      <c r="C276" s="5" t="s">
        <v>8</v>
      </c>
      <c r="D276" s="7">
        <v>13</v>
      </c>
      <c r="E276" s="7">
        <v>59</v>
      </c>
      <c r="F276" s="44">
        <v>4</v>
      </c>
    </row>
    <row r="277" spans="1:6" ht="13.5" thickBot="1">
      <c r="A277" s="87"/>
      <c r="B277" s="78"/>
      <c r="C277" s="12" t="s">
        <v>9</v>
      </c>
      <c r="D277" s="13"/>
      <c r="E277" s="13">
        <v>80265</v>
      </c>
      <c r="F277" s="47">
        <v>326</v>
      </c>
    </row>
    <row r="278" spans="1:6" ht="12.75">
      <c r="A278" s="80" t="s">
        <v>13</v>
      </c>
      <c r="B278" s="83" t="s">
        <v>7</v>
      </c>
      <c r="C278" s="3" t="s">
        <v>8</v>
      </c>
      <c r="D278" s="14">
        <f aca="true" t="shared" si="10" ref="D278:F281">D266+D270+D274</f>
        <v>2</v>
      </c>
      <c r="E278" s="14">
        <f t="shared" si="10"/>
        <v>23</v>
      </c>
      <c r="F278" s="48">
        <f t="shared" si="10"/>
        <v>0</v>
      </c>
    </row>
    <row r="279" spans="1:6" ht="12.75">
      <c r="A279" s="81"/>
      <c r="B279" s="84"/>
      <c r="C279" s="5" t="s">
        <v>9</v>
      </c>
      <c r="D279" s="15">
        <f t="shared" si="10"/>
        <v>13045</v>
      </c>
      <c r="E279" s="15">
        <f t="shared" si="10"/>
        <v>32792</v>
      </c>
      <c r="F279" s="49">
        <f t="shared" si="10"/>
        <v>0</v>
      </c>
    </row>
    <row r="280" spans="1:6" ht="12.75">
      <c r="A280" s="81"/>
      <c r="B280" s="84" t="s">
        <v>10</v>
      </c>
      <c r="C280" s="5" t="s">
        <v>8</v>
      </c>
      <c r="D280" s="16">
        <f t="shared" si="10"/>
        <v>13</v>
      </c>
      <c r="E280" s="16">
        <f t="shared" si="10"/>
        <v>68</v>
      </c>
      <c r="F280" s="50">
        <f t="shared" si="10"/>
        <v>5</v>
      </c>
    </row>
    <row r="281" spans="1:6" ht="13.5" thickBot="1">
      <c r="A281" s="82"/>
      <c r="B281" s="85"/>
      <c r="C281" s="8" t="s">
        <v>9</v>
      </c>
      <c r="D281" s="17">
        <f t="shared" si="10"/>
        <v>0</v>
      </c>
      <c r="E281" s="17">
        <f t="shared" si="10"/>
        <v>92253</v>
      </c>
      <c r="F281" s="51">
        <f t="shared" si="10"/>
        <v>14066</v>
      </c>
    </row>
    <row r="284" spans="1:6" ht="15.75">
      <c r="A284" s="1" t="s">
        <v>0</v>
      </c>
      <c r="B284" s="66" t="s">
        <v>23</v>
      </c>
      <c r="C284" s="67"/>
      <c r="D284" s="67"/>
      <c r="E284" s="67"/>
      <c r="F284" s="68"/>
    </row>
    <row r="285" spans="1:6" ht="13.5" thickBot="1">
      <c r="A285" s="69"/>
      <c r="B285" s="69"/>
      <c r="C285" s="69"/>
      <c r="D285" s="69"/>
      <c r="E285" s="69"/>
      <c r="F285" s="69"/>
    </row>
    <row r="286" spans="1:6" ht="16.5" thickBot="1">
      <c r="A286" s="70" t="s">
        <v>2</v>
      </c>
      <c r="B286" s="71"/>
      <c r="C286" s="72"/>
      <c r="D286" s="2" t="s">
        <v>3</v>
      </c>
      <c r="E286" s="2" t="s">
        <v>4</v>
      </c>
      <c r="F286" s="41" t="s">
        <v>5</v>
      </c>
    </row>
    <row r="287" spans="1:6" ht="12.75">
      <c r="A287" s="80" t="s">
        <v>6</v>
      </c>
      <c r="B287" s="83" t="s">
        <v>7</v>
      </c>
      <c r="C287" s="3" t="s">
        <v>8</v>
      </c>
      <c r="D287" s="4">
        <v>1</v>
      </c>
      <c r="E287" s="4">
        <v>11</v>
      </c>
      <c r="F287" s="42"/>
    </row>
    <row r="288" spans="1:6" ht="12.75">
      <c r="A288" s="81"/>
      <c r="B288" s="84"/>
      <c r="C288" s="5" t="s">
        <v>9</v>
      </c>
      <c r="D288" s="6">
        <v>1000</v>
      </c>
      <c r="E288" s="6">
        <v>14169</v>
      </c>
      <c r="F288" s="43"/>
    </row>
    <row r="289" spans="1:6" ht="12.75">
      <c r="A289" s="81"/>
      <c r="B289" s="84" t="s">
        <v>10</v>
      </c>
      <c r="C289" s="5" t="s">
        <v>8</v>
      </c>
      <c r="D289" s="7">
        <v>11</v>
      </c>
      <c r="E289" s="7">
        <v>1</v>
      </c>
      <c r="F289" s="44"/>
    </row>
    <row r="290" spans="1:6" ht="13.5" thickBot="1">
      <c r="A290" s="82"/>
      <c r="B290" s="85"/>
      <c r="C290" s="8" t="s">
        <v>9</v>
      </c>
      <c r="D290" s="9">
        <v>22893</v>
      </c>
      <c r="E290" s="9">
        <v>1489</v>
      </c>
      <c r="F290" s="45"/>
    </row>
    <row r="291" spans="1:6" ht="12.75">
      <c r="A291" s="80" t="s">
        <v>11</v>
      </c>
      <c r="B291" s="83" t="s">
        <v>7</v>
      </c>
      <c r="C291" s="3" t="s">
        <v>8</v>
      </c>
      <c r="D291" s="4"/>
      <c r="E291" s="4"/>
      <c r="F291" s="42"/>
    </row>
    <row r="292" spans="1:6" ht="12.75">
      <c r="A292" s="81"/>
      <c r="B292" s="84"/>
      <c r="C292" s="5" t="s">
        <v>9</v>
      </c>
      <c r="D292" s="6"/>
      <c r="E292" s="6"/>
      <c r="F292" s="43"/>
    </row>
    <row r="293" spans="1:6" ht="12.75">
      <c r="A293" s="81"/>
      <c r="B293" s="84" t="s">
        <v>10</v>
      </c>
      <c r="C293" s="5" t="s">
        <v>8</v>
      </c>
      <c r="D293" s="7"/>
      <c r="E293" s="7">
        <v>3</v>
      </c>
      <c r="F293" s="44"/>
    </row>
    <row r="294" spans="1:6" ht="13.5" thickBot="1">
      <c r="A294" s="82"/>
      <c r="B294" s="85"/>
      <c r="C294" s="8" t="s">
        <v>9</v>
      </c>
      <c r="D294" s="9"/>
      <c r="E294" s="9">
        <v>2988</v>
      </c>
      <c r="F294" s="45"/>
    </row>
    <row r="295" spans="1:6" ht="12.75">
      <c r="A295" s="86" t="s">
        <v>12</v>
      </c>
      <c r="B295" s="77" t="s">
        <v>7</v>
      </c>
      <c r="C295" s="10" t="s">
        <v>8</v>
      </c>
      <c r="D295" s="11">
        <v>10</v>
      </c>
      <c r="E295" s="11">
        <v>38</v>
      </c>
      <c r="F295" s="46"/>
    </row>
    <row r="296" spans="1:6" ht="12.75">
      <c r="A296" s="81"/>
      <c r="B296" s="84"/>
      <c r="C296" s="5" t="s">
        <v>9</v>
      </c>
      <c r="D296" s="6">
        <v>13167</v>
      </c>
      <c r="E296" s="6">
        <v>41378</v>
      </c>
      <c r="F296" s="43"/>
    </row>
    <row r="297" spans="1:6" ht="12.75">
      <c r="A297" s="81"/>
      <c r="B297" s="84" t="s">
        <v>10</v>
      </c>
      <c r="C297" s="5" t="s">
        <v>8</v>
      </c>
      <c r="D297" s="7">
        <v>26</v>
      </c>
      <c r="E297" s="7">
        <v>72</v>
      </c>
      <c r="F297" s="44">
        <v>3</v>
      </c>
    </row>
    <row r="298" spans="1:6" ht="13.5" thickBot="1">
      <c r="A298" s="87"/>
      <c r="B298" s="78"/>
      <c r="C298" s="12" t="s">
        <v>9</v>
      </c>
      <c r="D298" s="13">
        <v>57237</v>
      </c>
      <c r="E298" s="13">
        <v>63039</v>
      </c>
      <c r="F298" s="47">
        <v>29355</v>
      </c>
    </row>
    <row r="299" spans="1:6" ht="12.75">
      <c r="A299" s="80" t="s">
        <v>13</v>
      </c>
      <c r="B299" s="83" t="s">
        <v>7</v>
      </c>
      <c r="C299" s="3" t="s">
        <v>8</v>
      </c>
      <c r="D299" s="14">
        <f aca="true" t="shared" si="11" ref="D299:F302">D287+D291+D295</f>
        <v>11</v>
      </c>
      <c r="E299" s="14">
        <f t="shared" si="11"/>
        <v>49</v>
      </c>
      <c r="F299" s="48">
        <f t="shared" si="11"/>
        <v>0</v>
      </c>
    </row>
    <row r="300" spans="1:6" ht="12.75">
      <c r="A300" s="81"/>
      <c r="B300" s="84"/>
      <c r="C300" s="5" t="s">
        <v>9</v>
      </c>
      <c r="D300" s="15">
        <f t="shared" si="11"/>
        <v>14167</v>
      </c>
      <c r="E300" s="15">
        <f t="shared" si="11"/>
        <v>55547</v>
      </c>
      <c r="F300" s="49">
        <f t="shared" si="11"/>
        <v>0</v>
      </c>
    </row>
    <row r="301" spans="1:6" ht="12.75">
      <c r="A301" s="81"/>
      <c r="B301" s="84" t="s">
        <v>10</v>
      </c>
      <c r="C301" s="5" t="s">
        <v>8</v>
      </c>
      <c r="D301" s="16">
        <f t="shared" si="11"/>
        <v>37</v>
      </c>
      <c r="E301" s="16">
        <f t="shared" si="11"/>
        <v>76</v>
      </c>
      <c r="F301" s="50">
        <f t="shared" si="11"/>
        <v>3</v>
      </c>
    </row>
    <row r="302" spans="1:6" ht="13.5" thickBot="1">
      <c r="A302" s="82"/>
      <c r="B302" s="85"/>
      <c r="C302" s="8" t="s">
        <v>9</v>
      </c>
      <c r="D302" s="17">
        <f t="shared" si="11"/>
        <v>80130</v>
      </c>
      <c r="E302" s="17">
        <f t="shared" si="11"/>
        <v>67516</v>
      </c>
      <c r="F302" s="51">
        <f t="shared" si="11"/>
        <v>29355</v>
      </c>
    </row>
    <row r="303" ht="12.75">
      <c r="G303" s="29">
        <v>5</v>
      </c>
    </row>
    <row r="304" spans="1:6" ht="15.75">
      <c r="A304" s="1" t="s">
        <v>0</v>
      </c>
      <c r="B304" s="66" t="s">
        <v>24</v>
      </c>
      <c r="C304" s="67"/>
      <c r="D304" s="67"/>
      <c r="E304" s="67"/>
      <c r="F304" s="68"/>
    </row>
    <row r="305" spans="1:6" ht="13.5" thickBot="1">
      <c r="A305" s="69"/>
      <c r="B305" s="69"/>
      <c r="C305" s="69"/>
      <c r="D305" s="69"/>
      <c r="E305" s="69"/>
      <c r="F305" s="69"/>
    </row>
    <row r="306" spans="1:6" ht="16.5" thickBot="1">
      <c r="A306" s="70" t="s">
        <v>2</v>
      </c>
      <c r="B306" s="71"/>
      <c r="C306" s="72"/>
      <c r="D306" s="2" t="s">
        <v>3</v>
      </c>
      <c r="E306" s="2" t="s">
        <v>4</v>
      </c>
      <c r="F306" s="41" t="s">
        <v>5</v>
      </c>
    </row>
    <row r="307" spans="1:6" ht="12.75">
      <c r="A307" s="80" t="s">
        <v>6</v>
      </c>
      <c r="B307" s="83" t="s">
        <v>7</v>
      </c>
      <c r="C307" s="3" t="s">
        <v>8</v>
      </c>
      <c r="D307" s="4"/>
      <c r="E307" s="4">
        <v>7</v>
      </c>
      <c r="F307" s="42"/>
    </row>
    <row r="308" spans="1:6" ht="12.75">
      <c r="A308" s="81"/>
      <c r="B308" s="84"/>
      <c r="C308" s="5" t="s">
        <v>9</v>
      </c>
      <c r="D308" s="6"/>
      <c r="E308" s="6">
        <v>10625</v>
      </c>
      <c r="F308" s="43"/>
    </row>
    <row r="309" spans="1:6" ht="12.75">
      <c r="A309" s="81"/>
      <c r="B309" s="84" t="s">
        <v>10</v>
      </c>
      <c r="C309" s="5" t="s">
        <v>8</v>
      </c>
      <c r="D309" s="7">
        <v>7</v>
      </c>
      <c r="E309" s="7">
        <v>3</v>
      </c>
      <c r="F309" s="44"/>
    </row>
    <row r="310" spans="1:6" ht="13.5" thickBot="1">
      <c r="A310" s="82"/>
      <c r="B310" s="85"/>
      <c r="C310" s="8" t="s">
        <v>9</v>
      </c>
      <c r="D310" s="9">
        <v>61351</v>
      </c>
      <c r="E310" s="9">
        <v>4000</v>
      </c>
      <c r="F310" s="45"/>
    </row>
    <row r="311" spans="1:6" ht="12.75">
      <c r="A311" s="80" t="s">
        <v>11</v>
      </c>
      <c r="B311" s="83" t="s">
        <v>7</v>
      </c>
      <c r="C311" s="3" t="s">
        <v>8</v>
      </c>
      <c r="D311" s="4"/>
      <c r="E311" s="4"/>
      <c r="F311" s="42"/>
    </row>
    <row r="312" spans="1:6" ht="12.75">
      <c r="A312" s="81"/>
      <c r="B312" s="84"/>
      <c r="C312" s="5" t="s">
        <v>9</v>
      </c>
      <c r="D312" s="6"/>
      <c r="E312" s="6"/>
      <c r="F312" s="43"/>
    </row>
    <row r="313" spans="1:6" ht="12.75">
      <c r="A313" s="81"/>
      <c r="B313" s="84" t="s">
        <v>10</v>
      </c>
      <c r="C313" s="5" t="s">
        <v>8</v>
      </c>
      <c r="D313" s="7"/>
      <c r="E313" s="7"/>
      <c r="F313" s="44"/>
    </row>
    <row r="314" spans="1:6" ht="13.5" thickBot="1">
      <c r="A314" s="82"/>
      <c r="B314" s="85"/>
      <c r="C314" s="8" t="s">
        <v>9</v>
      </c>
      <c r="D314" s="9"/>
      <c r="E314" s="9"/>
      <c r="F314" s="45"/>
    </row>
    <row r="315" spans="1:6" ht="12.75">
      <c r="A315" s="86" t="s">
        <v>12</v>
      </c>
      <c r="B315" s="77" t="s">
        <v>7</v>
      </c>
      <c r="C315" s="10" t="s">
        <v>8</v>
      </c>
      <c r="D315" s="11">
        <v>2</v>
      </c>
      <c r="E315" s="11">
        <v>150</v>
      </c>
      <c r="F315" s="46"/>
    </row>
    <row r="316" spans="1:6" ht="12.75">
      <c r="A316" s="81"/>
      <c r="B316" s="84"/>
      <c r="C316" s="5" t="s">
        <v>9</v>
      </c>
      <c r="D316" s="6">
        <v>1789</v>
      </c>
      <c r="E316" s="6">
        <v>159471</v>
      </c>
      <c r="F316" s="43"/>
    </row>
    <row r="317" spans="1:6" ht="12.75">
      <c r="A317" s="81"/>
      <c r="B317" s="84" t="s">
        <v>10</v>
      </c>
      <c r="C317" s="5" t="s">
        <v>8</v>
      </c>
      <c r="D317" s="7">
        <v>73</v>
      </c>
      <c r="E317" s="7">
        <v>170</v>
      </c>
      <c r="F317" s="44">
        <v>1</v>
      </c>
    </row>
    <row r="318" spans="1:6" ht="13.5" thickBot="1">
      <c r="A318" s="87"/>
      <c r="B318" s="78"/>
      <c r="C318" s="12" t="s">
        <v>9</v>
      </c>
      <c r="D318" s="13">
        <v>191017</v>
      </c>
      <c r="E318" s="13">
        <v>208221</v>
      </c>
      <c r="F318" s="47">
        <v>24335</v>
      </c>
    </row>
    <row r="319" spans="1:6" ht="12.75">
      <c r="A319" s="80" t="s">
        <v>13</v>
      </c>
      <c r="B319" s="83" t="s">
        <v>7</v>
      </c>
      <c r="C319" s="3" t="s">
        <v>8</v>
      </c>
      <c r="D319" s="14">
        <f aca="true" t="shared" si="12" ref="D319:F322">D307+D311+D315</f>
        <v>2</v>
      </c>
      <c r="E319" s="14">
        <f t="shared" si="12"/>
        <v>157</v>
      </c>
      <c r="F319" s="48">
        <f t="shared" si="12"/>
        <v>0</v>
      </c>
    </row>
    <row r="320" spans="1:6" ht="12.75">
      <c r="A320" s="81"/>
      <c r="B320" s="84"/>
      <c r="C320" s="5" t="s">
        <v>9</v>
      </c>
      <c r="D320" s="15">
        <f t="shared" si="12"/>
        <v>1789</v>
      </c>
      <c r="E320" s="15">
        <f t="shared" si="12"/>
        <v>170096</v>
      </c>
      <c r="F320" s="49">
        <f t="shared" si="12"/>
        <v>0</v>
      </c>
    </row>
    <row r="321" spans="1:6" ht="12.75">
      <c r="A321" s="81"/>
      <c r="B321" s="84" t="s">
        <v>10</v>
      </c>
      <c r="C321" s="5" t="s">
        <v>8</v>
      </c>
      <c r="D321" s="16">
        <f t="shared" si="12"/>
        <v>80</v>
      </c>
      <c r="E321" s="16">
        <f t="shared" si="12"/>
        <v>173</v>
      </c>
      <c r="F321" s="50">
        <f t="shared" si="12"/>
        <v>1</v>
      </c>
    </row>
    <row r="322" spans="1:6" ht="13.5" thickBot="1">
      <c r="A322" s="82"/>
      <c r="B322" s="85"/>
      <c r="C322" s="8" t="s">
        <v>9</v>
      </c>
      <c r="D322" s="17">
        <f t="shared" si="12"/>
        <v>252368</v>
      </c>
      <c r="E322" s="17">
        <f t="shared" si="12"/>
        <v>212221</v>
      </c>
      <c r="F322" s="51">
        <f t="shared" si="12"/>
        <v>24335</v>
      </c>
    </row>
    <row r="325" spans="1:6" ht="15.75">
      <c r="A325" s="1" t="s">
        <v>0</v>
      </c>
      <c r="B325" s="66" t="s">
        <v>25</v>
      </c>
      <c r="C325" s="67"/>
      <c r="D325" s="67"/>
      <c r="E325" s="67"/>
      <c r="F325" s="68"/>
    </row>
    <row r="326" spans="1:6" ht="13.5" thickBot="1">
      <c r="A326" s="69"/>
      <c r="B326" s="69"/>
      <c r="C326" s="69"/>
      <c r="D326" s="69"/>
      <c r="E326" s="69"/>
      <c r="F326" s="69"/>
    </row>
    <row r="327" spans="1:6" ht="16.5" thickBot="1">
      <c r="A327" s="70" t="s">
        <v>2</v>
      </c>
      <c r="B327" s="71"/>
      <c r="C327" s="72"/>
      <c r="D327" s="2" t="s">
        <v>3</v>
      </c>
      <c r="E327" s="2" t="s">
        <v>4</v>
      </c>
      <c r="F327" s="41" t="s">
        <v>5</v>
      </c>
    </row>
    <row r="328" spans="1:6" ht="12.75">
      <c r="A328" s="80" t="s">
        <v>6</v>
      </c>
      <c r="B328" s="83" t="s">
        <v>7</v>
      </c>
      <c r="C328" s="3" t="s">
        <v>8</v>
      </c>
      <c r="D328" s="4"/>
      <c r="E328" s="4">
        <v>86</v>
      </c>
      <c r="F328" s="42"/>
    </row>
    <row r="329" spans="1:6" ht="12.75">
      <c r="A329" s="81"/>
      <c r="B329" s="84"/>
      <c r="C329" s="5" t="s">
        <v>9</v>
      </c>
      <c r="D329" s="6"/>
      <c r="E329" s="6">
        <v>83400</v>
      </c>
      <c r="F329" s="43"/>
    </row>
    <row r="330" spans="1:6" ht="12.75">
      <c r="A330" s="81"/>
      <c r="B330" s="84" t="s">
        <v>10</v>
      </c>
      <c r="C330" s="5" t="s">
        <v>8</v>
      </c>
      <c r="D330" s="7"/>
      <c r="E330" s="7"/>
      <c r="F330" s="44"/>
    </row>
    <row r="331" spans="1:6" ht="13.5" thickBot="1">
      <c r="A331" s="82"/>
      <c r="B331" s="85"/>
      <c r="C331" s="8" t="s">
        <v>9</v>
      </c>
      <c r="D331" s="9"/>
      <c r="E331" s="9"/>
      <c r="F331" s="45"/>
    </row>
    <row r="332" spans="1:6" ht="12.75">
      <c r="A332" s="80" t="s">
        <v>11</v>
      </c>
      <c r="B332" s="83" t="s">
        <v>7</v>
      </c>
      <c r="C332" s="3" t="s">
        <v>8</v>
      </c>
      <c r="D332" s="4"/>
      <c r="E332" s="4"/>
      <c r="F332" s="42"/>
    </row>
    <row r="333" spans="1:6" ht="12.75">
      <c r="A333" s="81"/>
      <c r="B333" s="84"/>
      <c r="C333" s="5" t="s">
        <v>9</v>
      </c>
      <c r="D333" s="6"/>
      <c r="E333" s="6"/>
      <c r="F333" s="43"/>
    </row>
    <row r="334" spans="1:6" ht="12.75">
      <c r="A334" s="81"/>
      <c r="B334" s="84" t="s">
        <v>10</v>
      </c>
      <c r="C334" s="5" t="s">
        <v>8</v>
      </c>
      <c r="D334" s="7"/>
      <c r="E334" s="7"/>
      <c r="F334" s="44"/>
    </row>
    <row r="335" spans="1:6" ht="13.5" thickBot="1">
      <c r="A335" s="82"/>
      <c r="B335" s="85"/>
      <c r="C335" s="8" t="s">
        <v>9</v>
      </c>
      <c r="D335" s="9"/>
      <c r="E335" s="9"/>
      <c r="F335" s="45"/>
    </row>
    <row r="336" spans="1:6" ht="12.75">
      <c r="A336" s="86" t="s">
        <v>12</v>
      </c>
      <c r="B336" s="77" t="s">
        <v>7</v>
      </c>
      <c r="C336" s="10" t="s">
        <v>8</v>
      </c>
      <c r="D336" s="11"/>
      <c r="E336" s="11">
        <v>32</v>
      </c>
      <c r="F336" s="46"/>
    </row>
    <row r="337" spans="1:6" ht="12.75">
      <c r="A337" s="81"/>
      <c r="B337" s="84"/>
      <c r="C337" s="5" t="s">
        <v>9</v>
      </c>
      <c r="D337" s="6"/>
      <c r="E337" s="6">
        <v>35215</v>
      </c>
      <c r="F337" s="43"/>
    </row>
    <row r="338" spans="1:6" ht="12.75">
      <c r="A338" s="81"/>
      <c r="B338" s="84" t="s">
        <v>10</v>
      </c>
      <c r="C338" s="5" t="s">
        <v>8</v>
      </c>
      <c r="D338" s="7">
        <v>9</v>
      </c>
      <c r="E338" s="7">
        <v>40</v>
      </c>
      <c r="F338" s="44">
        <v>1</v>
      </c>
    </row>
    <row r="339" spans="1:6" ht="13.5" thickBot="1">
      <c r="A339" s="87"/>
      <c r="B339" s="78"/>
      <c r="C339" s="12" t="s">
        <v>9</v>
      </c>
      <c r="D339" s="13">
        <v>70969</v>
      </c>
      <c r="E339" s="13">
        <v>40678</v>
      </c>
      <c r="F339" s="47">
        <v>1100</v>
      </c>
    </row>
    <row r="340" spans="1:6" ht="12.75">
      <c r="A340" s="80" t="s">
        <v>13</v>
      </c>
      <c r="B340" s="83" t="s">
        <v>7</v>
      </c>
      <c r="C340" s="3" t="s">
        <v>8</v>
      </c>
      <c r="D340" s="14">
        <f aca="true" t="shared" si="13" ref="D340:F343">D328+D332+D336</f>
        <v>0</v>
      </c>
      <c r="E340" s="14">
        <f t="shared" si="13"/>
        <v>118</v>
      </c>
      <c r="F340" s="48">
        <f t="shared" si="13"/>
        <v>0</v>
      </c>
    </row>
    <row r="341" spans="1:6" ht="12.75">
      <c r="A341" s="81"/>
      <c r="B341" s="84"/>
      <c r="C341" s="5" t="s">
        <v>9</v>
      </c>
      <c r="D341" s="15">
        <f t="shared" si="13"/>
        <v>0</v>
      </c>
      <c r="E341" s="15">
        <f t="shared" si="13"/>
        <v>118615</v>
      </c>
      <c r="F341" s="49">
        <f t="shared" si="13"/>
        <v>0</v>
      </c>
    </row>
    <row r="342" spans="1:6" ht="12.75">
      <c r="A342" s="81"/>
      <c r="B342" s="84" t="s">
        <v>10</v>
      </c>
      <c r="C342" s="5" t="s">
        <v>8</v>
      </c>
      <c r="D342" s="16">
        <f t="shared" si="13"/>
        <v>9</v>
      </c>
      <c r="E342" s="16">
        <f t="shared" si="13"/>
        <v>40</v>
      </c>
      <c r="F342" s="50">
        <f t="shared" si="13"/>
        <v>1</v>
      </c>
    </row>
    <row r="343" spans="1:6" ht="13.5" thickBot="1">
      <c r="A343" s="82"/>
      <c r="B343" s="85"/>
      <c r="C343" s="8" t="s">
        <v>9</v>
      </c>
      <c r="D343" s="17">
        <f t="shared" si="13"/>
        <v>70969</v>
      </c>
      <c r="E343" s="17">
        <f t="shared" si="13"/>
        <v>40678</v>
      </c>
      <c r="F343" s="51">
        <f t="shared" si="13"/>
        <v>1100</v>
      </c>
    </row>
    <row r="346" spans="1:6" ht="15.75">
      <c r="A346" s="1" t="s">
        <v>0</v>
      </c>
      <c r="B346" s="66" t="s">
        <v>26</v>
      </c>
      <c r="C346" s="67"/>
      <c r="D346" s="67"/>
      <c r="E346" s="67"/>
      <c r="F346" s="68"/>
    </row>
    <row r="347" spans="1:6" ht="13.5" thickBot="1">
      <c r="A347" s="69"/>
      <c r="B347" s="69"/>
      <c r="C347" s="69"/>
      <c r="D347" s="69"/>
      <c r="E347" s="69"/>
      <c r="F347" s="69"/>
    </row>
    <row r="348" spans="1:6" ht="16.5" thickBot="1">
      <c r="A348" s="70" t="s">
        <v>2</v>
      </c>
      <c r="B348" s="71"/>
      <c r="C348" s="72"/>
      <c r="D348" s="2" t="s">
        <v>3</v>
      </c>
      <c r="E348" s="2" t="s">
        <v>4</v>
      </c>
      <c r="F348" s="41" t="s">
        <v>5</v>
      </c>
    </row>
    <row r="349" spans="1:6" ht="12.75">
      <c r="A349" s="80" t="s">
        <v>6</v>
      </c>
      <c r="B349" s="83" t="s">
        <v>7</v>
      </c>
      <c r="C349" s="3" t="s">
        <v>8</v>
      </c>
      <c r="D349" s="4"/>
      <c r="E349" s="4">
        <v>1</v>
      </c>
      <c r="F349" s="42"/>
    </row>
    <row r="350" spans="1:6" ht="12.75">
      <c r="A350" s="81"/>
      <c r="B350" s="84"/>
      <c r="C350" s="5" t="s">
        <v>9</v>
      </c>
      <c r="D350" s="6"/>
      <c r="E350" s="6">
        <v>2445</v>
      </c>
      <c r="F350" s="43"/>
    </row>
    <row r="351" spans="1:6" ht="12.75">
      <c r="A351" s="81"/>
      <c r="B351" s="84" t="s">
        <v>10</v>
      </c>
      <c r="C351" s="5" t="s">
        <v>8</v>
      </c>
      <c r="D351" s="7"/>
      <c r="E351" s="7"/>
      <c r="F351" s="44"/>
    </row>
    <row r="352" spans="1:6" ht="13.5" thickBot="1">
      <c r="A352" s="82"/>
      <c r="B352" s="85"/>
      <c r="C352" s="8" t="s">
        <v>9</v>
      </c>
      <c r="D352" s="9"/>
      <c r="E352" s="9"/>
      <c r="F352" s="45"/>
    </row>
    <row r="353" spans="1:6" ht="12.75">
      <c r="A353" s="80" t="s">
        <v>11</v>
      </c>
      <c r="B353" s="83" t="s">
        <v>7</v>
      </c>
      <c r="C353" s="3" t="s">
        <v>8</v>
      </c>
      <c r="D353" s="4"/>
      <c r="E353" s="4"/>
      <c r="F353" s="42"/>
    </row>
    <row r="354" spans="1:6" ht="12.75">
      <c r="A354" s="81"/>
      <c r="B354" s="84"/>
      <c r="C354" s="5" t="s">
        <v>9</v>
      </c>
      <c r="D354" s="6"/>
      <c r="E354" s="6"/>
      <c r="F354" s="43"/>
    </row>
    <row r="355" spans="1:6" ht="12.75">
      <c r="A355" s="81"/>
      <c r="B355" s="84" t="s">
        <v>10</v>
      </c>
      <c r="C355" s="5" t="s">
        <v>8</v>
      </c>
      <c r="D355" s="7"/>
      <c r="E355" s="7"/>
      <c r="F355" s="44"/>
    </row>
    <row r="356" spans="1:6" ht="13.5" thickBot="1">
      <c r="A356" s="82"/>
      <c r="B356" s="85"/>
      <c r="C356" s="8" t="s">
        <v>9</v>
      </c>
      <c r="D356" s="9"/>
      <c r="E356" s="9"/>
      <c r="F356" s="45"/>
    </row>
    <row r="357" spans="1:6" ht="12.75">
      <c r="A357" s="86" t="s">
        <v>12</v>
      </c>
      <c r="B357" s="77" t="s">
        <v>7</v>
      </c>
      <c r="C357" s="10" t="s">
        <v>8</v>
      </c>
      <c r="D357" s="11"/>
      <c r="E357" s="11">
        <v>427</v>
      </c>
      <c r="F357" s="46"/>
    </row>
    <row r="358" spans="1:6" ht="12.75">
      <c r="A358" s="81"/>
      <c r="B358" s="84"/>
      <c r="C358" s="5" t="s">
        <v>9</v>
      </c>
      <c r="D358" s="6"/>
      <c r="E358" s="6">
        <v>271171</v>
      </c>
      <c r="F358" s="43"/>
    </row>
    <row r="359" spans="1:6" ht="12.75">
      <c r="A359" s="81"/>
      <c r="B359" s="84" t="s">
        <v>10</v>
      </c>
      <c r="C359" s="5" t="s">
        <v>8</v>
      </c>
      <c r="D359" s="7"/>
      <c r="E359" s="7">
        <v>2</v>
      </c>
      <c r="F359" s="44">
        <v>2</v>
      </c>
    </row>
    <row r="360" spans="1:6" ht="13.5" thickBot="1">
      <c r="A360" s="87"/>
      <c r="B360" s="78"/>
      <c r="C360" s="12" t="s">
        <v>9</v>
      </c>
      <c r="D360" s="13"/>
      <c r="E360" s="13">
        <v>1548</v>
      </c>
      <c r="F360" s="47">
        <v>45000</v>
      </c>
    </row>
    <row r="361" spans="1:6" ht="12.75">
      <c r="A361" s="80" t="s">
        <v>13</v>
      </c>
      <c r="B361" s="83" t="s">
        <v>7</v>
      </c>
      <c r="C361" s="3" t="s">
        <v>8</v>
      </c>
      <c r="D361" s="14">
        <f aca="true" t="shared" si="14" ref="D361:F364">D349+D353+D357</f>
        <v>0</v>
      </c>
      <c r="E361" s="14">
        <f t="shared" si="14"/>
        <v>428</v>
      </c>
      <c r="F361" s="48">
        <f t="shared" si="14"/>
        <v>0</v>
      </c>
    </row>
    <row r="362" spans="1:6" ht="12.75">
      <c r="A362" s="81"/>
      <c r="B362" s="84"/>
      <c r="C362" s="5" t="s">
        <v>9</v>
      </c>
      <c r="D362" s="15">
        <f t="shared" si="14"/>
        <v>0</v>
      </c>
      <c r="E362" s="15">
        <f t="shared" si="14"/>
        <v>273616</v>
      </c>
      <c r="F362" s="49">
        <f t="shared" si="14"/>
        <v>0</v>
      </c>
    </row>
    <row r="363" spans="1:6" ht="12.75">
      <c r="A363" s="81"/>
      <c r="B363" s="84" t="s">
        <v>10</v>
      </c>
      <c r="C363" s="5" t="s">
        <v>8</v>
      </c>
      <c r="D363" s="16">
        <f t="shared" si="14"/>
        <v>0</v>
      </c>
      <c r="E363" s="16">
        <f t="shared" si="14"/>
        <v>2</v>
      </c>
      <c r="F363" s="50">
        <f t="shared" si="14"/>
        <v>2</v>
      </c>
    </row>
    <row r="364" spans="1:6" ht="13.5" thickBot="1">
      <c r="A364" s="82"/>
      <c r="B364" s="85"/>
      <c r="C364" s="8" t="s">
        <v>9</v>
      </c>
      <c r="D364" s="17">
        <f t="shared" si="14"/>
        <v>0</v>
      </c>
      <c r="E364" s="17">
        <f t="shared" si="14"/>
        <v>1548</v>
      </c>
      <c r="F364" s="51">
        <f t="shared" si="14"/>
        <v>45000</v>
      </c>
    </row>
    <row r="365" ht="12.75">
      <c r="G365" s="29">
        <v>6</v>
      </c>
    </row>
    <row r="366" spans="1:6" ht="15.75">
      <c r="A366" s="1" t="s">
        <v>0</v>
      </c>
      <c r="B366" s="66" t="s">
        <v>27</v>
      </c>
      <c r="C366" s="67"/>
      <c r="D366" s="67"/>
      <c r="E366" s="67"/>
      <c r="F366" s="68"/>
    </row>
    <row r="367" spans="1:6" ht="13.5" thickBot="1">
      <c r="A367" s="69"/>
      <c r="B367" s="69"/>
      <c r="C367" s="69"/>
      <c r="D367" s="69"/>
      <c r="E367" s="69"/>
      <c r="F367" s="69"/>
    </row>
    <row r="368" spans="1:6" ht="16.5" thickBot="1">
      <c r="A368" s="70" t="s">
        <v>2</v>
      </c>
      <c r="B368" s="71"/>
      <c r="C368" s="72"/>
      <c r="D368" s="2" t="s">
        <v>3</v>
      </c>
      <c r="E368" s="2" t="s">
        <v>4</v>
      </c>
      <c r="F368" s="41" t="s">
        <v>5</v>
      </c>
    </row>
    <row r="369" spans="1:6" ht="12.75">
      <c r="A369" s="80" t="s">
        <v>6</v>
      </c>
      <c r="B369" s="83" t="s">
        <v>7</v>
      </c>
      <c r="C369" s="3" t="s">
        <v>8</v>
      </c>
      <c r="D369" s="4"/>
      <c r="E369" s="4"/>
      <c r="F369" s="42"/>
    </row>
    <row r="370" spans="1:6" ht="12.75">
      <c r="A370" s="81"/>
      <c r="B370" s="84"/>
      <c r="C370" s="5" t="s">
        <v>9</v>
      </c>
      <c r="D370" s="6"/>
      <c r="E370" s="6"/>
      <c r="F370" s="43"/>
    </row>
    <row r="371" spans="1:6" ht="12.75">
      <c r="A371" s="81"/>
      <c r="B371" s="84" t="s">
        <v>10</v>
      </c>
      <c r="C371" s="5" t="s">
        <v>8</v>
      </c>
      <c r="D371" s="7"/>
      <c r="E371" s="7"/>
      <c r="F371" s="44"/>
    </row>
    <row r="372" spans="1:6" ht="13.5" thickBot="1">
      <c r="A372" s="82"/>
      <c r="B372" s="85"/>
      <c r="C372" s="8" t="s">
        <v>9</v>
      </c>
      <c r="D372" s="9"/>
      <c r="E372" s="9"/>
      <c r="F372" s="45"/>
    </row>
    <row r="373" spans="1:6" ht="12.75">
      <c r="A373" s="80" t="s">
        <v>11</v>
      </c>
      <c r="B373" s="83" t="s">
        <v>7</v>
      </c>
      <c r="C373" s="3" t="s">
        <v>8</v>
      </c>
      <c r="D373" s="4"/>
      <c r="E373" s="4"/>
      <c r="F373" s="42"/>
    </row>
    <row r="374" spans="1:6" ht="12.75">
      <c r="A374" s="81"/>
      <c r="B374" s="84"/>
      <c r="C374" s="5" t="s">
        <v>9</v>
      </c>
      <c r="D374" s="6"/>
      <c r="E374" s="6"/>
      <c r="F374" s="43"/>
    </row>
    <row r="375" spans="1:6" ht="12.75">
      <c r="A375" s="81"/>
      <c r="B375" s="84" t="s">
        <v>10</v>
      </c>
      <c r="C375" s="5" t="s">
        <v>8</v>
      </c>
      <c r="D375" s="7"/>
      <c r="E375" s="7"/>
      <c r="F375" s="44"/>
    </row>
    <row r="376" spans="1:6" ht="13.5" thickBot="1">
      <c r="A376" s="82"/>
      <c r="B376" s="85"/>
      <c r="C376" s="8" t="s">
        <v>9</v>
      </c>
      <c r="D376" s="9"/>
      <c r="E376" s="9"/>
      <c r="F376" s="45"/>
    </row>
    <row r="377" spans="1:6" ht="12.75">
      <c r="A377" s="86" t="s">
        <v>12</v>
      </c>
      <c r="B377" s="77" t="s">
        <v>7</v>
      </c>
      <c r="C377" s="10" t="s">
        <v>8</v>
      </c>
      <c r="D377" s="11"/>
      <c r="E377" s="11"/>
      <c r="F377" s="46"/>
    </row>
    <row r="378" spans="1:6" ht="12.75">
      <c r="A378" s="81"/>
      <c r="B378" s="84"/>
      <c r="C378" s="5" t="s">
        <v>9</v>
      </c>
      <c r="D378" s="6"/>
      <c r="E378" s="6"/>
      <c r="F378" s="43"/>
    </row>
    <row r="379" spans="1:6" ht="12.75">
      <c r="A379" s="81"/>
      <c r="B379" s="84" t="s">
        <v>10</v>
      </c>
      <c r="C379" s="5" t="s">
        <v>8</v>
      </c>
      <c r="D379" s="7"/>
      <c r="E379" s="7">
        <v>4</v>
      </c>
      <c r="F379" s="44"/>
    </row>
    <row r="380" spans="1:6" ht="13.5" thickBot="1">
      <c r="A380" s="87"/>
      <c r="B380" s="78"/>
      <c r="C380" s="12" t="s">
        <v>9</v>
      </c>
      <c r="D380" s="13"/>
      <c r="E380" s="13">
        <v>2775</v>
      </c>
      <c r="F380" s="47"/>
    </row>
    <row r="381" spans="1:6" ht="12.75">
      <c r="A381" s="80" t="s">
        <v>13</v>
      </c>
      <c r="B381" s="83" t="s">
        <v>7</v>
      </c>
      <c r="C381" s="3" t="s">
        <v>8</v>
      </c>
      <c r="D381" s="14">
        <f aca="true" t="shared" si="15" ref="D381:F384">D369+D373+D377</f>
        <v>0</v>
      </c>
      <c r="E381" s="14">
        <f t="shared" si="15"/>
        <v>0</v>
      </c>
      <c r="F381" s="48">
        <f t="shared" si="15"/>
        <v>0</v>
      </c>
    </row>
    <row r="382" spans="1:6" ht="12.75">
      <c r="A382" s="81"/>
      <c r="B382" s="84"/>
      <c r="C382" s="5" t="s">
        <v>9</v>
      </c>
      <c r="D382" s="15">
        <f t="shared" si="15"/>
        <v>0</v>
      </c>
      <c r="E382" s="15">
        <f t="shared" si="15"/>
        <v>0</v>
      </c>
      <c r="F382" s="49">
        <f t="shared" si="15"/>
        <v>0</v>
      </c>
    </row>
    <row r="383" spans="1:6" ht="12.75">
      <c r="A383" s="81"/>
      <c r="B383" s="84" t="s">
        <v>10</v>
      </c>
      <c r="C383" s="5" t="s">
        <v>8</v>
      </c>
      <c r="D383" s="16">
        <f t="shared" si="15"/>
        <v>0</v>
      </c>
      <c r="E383" s="16">
        <f t="shared" si="15"/>
        <v>4</v>
      </c>
      <c r="F383" s="50">
        <f t="shared" si="15"/>
        <v>0</v>
      </c>
    </row>
    <row r="384" spans="1:6" ht="13.5" thickBot="1">
      <c r="A384" s="82"/>
      <c r="B384" s="85"/>
      <c r="C384" s="8" t="s">
        <v>9</v>
      </c>
      <c r="D384" s="17">
        <f t="shared" si="15"/>
        <v>0</v>
      </c>
      <c r="E384" s="17">
        <f t="shared" si="15"/>
        <v>2775</v>
      </c>
      <c r="F384" s="51">
        <f t="shared" si="15"/>
        <v>0</v>
      </c>
    </row>
    <row r="387" spans="1:6" ht="15.75">
      <c r="A387" s="1" t="s">
        <v>0</v>
      </c>
      <c r="B387" s="66" t="s">
        <v>28</v>
      </c>
      <c r="C387" s="67"/>
      <c r="D387" s="67"/>
      <c r="E387" s="67"/>
      <c r="F387" s="68"/>
    </row>
    <row r="388" spans="1:6" ht="13.5" thickBot="1">
      <c r="A388" s="69"/>
      <c r="B388" s="69"/>
      <c r="C388" s="69"/>
      <c r="D388" s="69"/>
      <c r="E388" s="69"/>
      <c r="F388" s="69"/>
    </row>
    <row r="389" spans="1:6" ht="16.5" thickBot="1">
      <c r="A389" s="70" t="s">
        <v>2</v>
      </c>
      <c r="B389" s="71"/>
      <c r="C389" s="72"/>
      <c r="D389" s="2" t="s">
        <v>3</v>
      </c>
      <c r="E389" s="2" t="s">
        <v>4</v>
      </c>
      <c r="F389" s="41" t="s">
        <v>5</v>
      </c>
    </row>
    <row r="390" spans="1:6" ht="12.75">
      <c r="A390" s="80" t="s">
        <v>6</v>
      </c>
      <c r="B390" s="83" t="s">
        <v>7</v>
      </c>
      <c r="C390" s="3" t="s">
        <v>8</v>
      </c>
      <c r="D390" s="4"/>
      <c r="E390" s="4">
        <v>41</v>
      </c>
      <c r="F390" s="42"/>
    </row>
    <row r="391" spans="1:6" ht="12.75">
      <c r="A391" s="81"/>
      <c r="B391" s="84"/>
      <c r="C391" s="5" t="s">
        <v>9</v>
      </c>
      <c r="D391" s="6"/>
      <c r="E391" s="6">
        <v>59868</v>
      </c>
      <c r="F391" s="43"/>
    </row>
    <row r="392" spans="1:6" ht="12.75">
      <c r="A392" s="81"/>
      <c r="B392" s="84" t="s">
        <v>10</v>
      </c>
      <c r="C392" s="5" t="s">
        <v>8</v>
      </c>
      <c r="D392" s="7"/>
      <c r="E392" s="7">
        <v>2</v>
      </c>
      <c r="F392" s="44"/>
    </row>
    <row r="393" spans="1:6" ht="13.5" thickBot="1">
      <c r="A393" s="82"/>
      <c r="B393" s="85"/>
      <c r="C393" s="8" t="s">
        <v>9</v>
      </c>
      <c r="D393" s="9"/>
      <c r="E393" s="9">
        <v>2400</v>
      </c>
      <c r="F393" s="45"/>
    </row>
    <row r="394" spans="1:6" ht="12.75">
      <c r="A394" s="80" t="s">
        <v>11</v>
      </c>
      <c r="B394" s="83" t="s">
        <v>7</v>
      </c>
      <c r="C394" s="3" t="s">
        <v>8</v>
      </c>
      <c r="D394" s="4"/>
      <c r="E394" s="4"/>
      <c r="F394" s="42"/>
    </row>
    <row r="395" spans="1:6" ht="12.75">
      <c r="A395" s="81"/>
      <c r="B395" s="84"/>
      <c r="C395" s="5" t="s">
        <v>9</v>
      </c>
      <c r="D395" s="6"/>
      <c r="E395" s="6"/>
      <c r="F395" s="43"/>
    </row>
    <row r="396" spans="1:6" ht="12.75">
      <c r="A396" s="81"/>
      <c r="B396" s="84" t="s">
        <v>10</v>
      </c>
      <c r="C396" s="5" t="s">
        <v>8</v>
      </c>
      <c r="D396" s="7"/>
      <c r="E396" s="7"/>
      <c r="F396" s="44"/>
    </row>
    <row r="397" spans="1:6" ht="13.5" thickBot="1">
      <c r="A397" s="82"/>
      <c r="B397" s="85"/>
      <c r="C397" s="8" t="s">
        <v>9</v>
      </c>
      <c r="D397" s="9"/>
      <c r="E397" s="9"/>
      <c r="F397" s="45"/>
    </row>
    <row r="398" spans="1:6" ht="12.75">
      <c r="A398" s="86" t="s">
        <v>12</v>
      </c>
      <c r="B398" s="77" t="s">
        <v>7</v>
      </c>
      <c r="C398" s="10" t="s">
        <v>8</v>
      </c>
      <c r="D398" s="11">
        <v>1</v>
      </c>
      <c r="E398" s="11">
        <v>68</v>
      </c>
      <c r="F398" s="46"/>
    </row>
    <row r="399" spans="1:6" ht="12.75">
      <c r="A399" s="81"/>
      <c r="B399" s="84"/>
      <c r="C399" s="5" t="s">
        <v>9</v>
      </c>
      <c r="D399" s="6">
        <v>1462</v>
      </c>
      <c r="E399" s="6">
        <v>95238.9</v>
      </c>
      <c r="F399" s="43"/>
    </row>
    <row r="400" spans="1:6" ht="12.75">
      <c r="A400" s="81"/>
      <c r="B400" s="84" t="s">
        <v>10</v>
      </c>
      <c r="C400" s="5" t="s">
        <v>8</v>
      </c>
      <c r="D400" s="7">
        <v>20</v>
      </c>
      <c r="E400" s="7">
        <v>215</v>
      </c>
      <c r="F400" s="44">
        <v>2</v>
      </c>
    </row>
    <row r="401" spans="1:6" ht="13.5" thickBot="1">
      <c r="A401" s="87"/>
      <c r="B401" s="78"/>
      <c r="C401" s="12" t="s">
        <v>9</v>
      </c>
      <c r="D401" s="13">
        <v>49517.82</v>
      </c>
      <c r="E401" s="13">
        <v>293059.96</v>
      </c>
      <c r="F401" s="47">
        <v>71433</v>
      </c>
    </row>
    <row r="402" spans="1:6" ht="12.75">
      <c r="A402" s="80" t="s">
        <v>13</v>
      </c>
      <c r="B402" s="83" t="s">
        <v>7</v>
      </c>
      <c r="C402" s="3" t="s">
        <v>8</v>
      </c>
      <c r="D402" s="14">
        <f aca="true" t="shared" si="16" ref="D402:F405">D390+D394+D398</f>
        <v>1</v>
      </c>
      <c r="E402" s="14">
        <f t="shared" si="16"/>
        <v>109</v>
      </c>
      <c r="F402" s="48">
        <f t="shared" si="16"/>
        <v>0</v>
      </c>
    </row>
    <row r="403" spans="1:6" ht="12.75">
      <c r="A403" s="81"/>
      <c r="B403" s="84"/>
      <c r="C403" s="5" t="s">
        <v>9</v>
      </c>
      <c r="D403" s="15">
        <f t="shared" si="16"/>
        <v>1462</v>
      </c>
      <c r="E403" s="15">
        <f t="shared" si="16"/>
        <v>155106.9</v>
      </c>
      <c r="F403" s="49">
        <f t="shared" si="16"/>
        <v>0</v>
      </c>
    </row>
    <row r="404" spans="1:6" ht="12.75">
      <c r="A404" s="81"/>
      <c r="B404" s="84" t="s">
        <v>10</v>
      </c>
      <c r="C404" s="5" t="s">
        <v>8</v>
      </c>
      <c r="D404" s="16">
        <f t="shared" si="16"/>
        <v>20</v>
      </c>
      <c r="E404" s="16">
        <f t="shared" si="16"/>
        <v>217</v>
      </c>
      <c r="F404" s="50">
        <f t="shared" si="16"/>
        <v>2</v>
      </c>
    </row>
    <row r="405" spans="1:6" ht="13.5" thickBot="1">
      <c r="A405" s="82"/>
      <c r="B405" s="85"/>
      <c r="C405" s="8" t="s">
        <v>9</v>
      </c>
      <c r="D405" s="17">
        <f t="shared" si="16"/>
        <v>49517.82</v>
      </c>
      <c r="E405" s="17">
        <f t="shared" si="16"/>
        <v>295459.96</v>
      </c>
      <c r="F405" s="51">
        <f t="shared" si="16"/>
        <v>71433</v>
      </c>
    </row>
    <row r="408" spans="1:6" ht="15.75">
      <c r="A408" s="1" t="s">
        <v>0</v>
      </c>
      <c r="B408" s="66" t="s">
        <v>29</v>
      </c>
      <c r="C408" s="67"/>
      <c r="D408" s="67"/>
      <c r="E408" s="67"/>
      <c r="F408" s="68"/>
    </row>
    <row r="409" spans="1:6" ht="13.5" thickBot="1">
      <c r="A409" s="69"/>
      <c r="B409" s="69"/>
      <c r="C409" s="69"/>
      <c r="D409" s="69"/>
      <c r="E409" s="69"/>
      <c r="F409" s="69"/>
    </row>
    <row r="410" spans="1:6" ht="16.5" thickBot="1">
      <c r="A410" s="70" t="s">
        <v>2</v>
      </c>
      <c r="B410" s="71"/>
      <c r="C410" s="72"/>
      <c r="D410" s="2" t="s">
        <v>3</v>
      </c>
      <c r="E410" s="2" t="s">
        <v>4</v>
      </c>
      <c r="F410" s="41" t="s">
        <v>5</v>
      </c>
    </row>
    <row r="411" spans="1:6" ht="12.75">
      <c r="A411" s="80" t="s">
        <v>6</v>
      </c>
      <c r="B411" s="83" t="s">
        <v>7</v>
      </c>
      <c r="C411" s="3" t="s">
        <v>8</v>
      </c>
      <c r="D411" s="4"/>
      <c r="E411" s="4"/>
      <c r="F411" s="42"/>
    </row>
    <row r="412" spans="1:6" ht="12.75">
      <c r="A412" s="81"/>
      <c r="B412" s="84"/>
      <c r="C412" s="5" t="s">
        <v>9</v>
      </c>
      <c r="D412" s="6"/>
      <c r="E412" s="6"/>
      <c r="F412" s="43"/>
    </row>
    <row r="413" spans="1:6" ht="12.75">
      <c r="A413" s="81"/>
      <c r="B413" s="84" t="s">
        <v>10</v>
      </c>
      <c r="C413" s="5" t="s">
        <v>8</v>
      </c>
      <c r="D413" s="7"/>
      <c r="E413" s="7"/>
      <c r="F413" s="44"/>
    </row>
    <row r="414" spans="1:6" ht="13.5" thickBot="1">
      <c r="A414" s="82"/>
      <c r="B414" s="85"/>
      <c r="C414" s="8" t="s">
        <v>9</v>
      </c>
      <c r="D414" s="9"/>
      <c r="E414" s="9"/>
      <c r="F414" s="45"/>
    </row>
    <row r="415" spans="1:6" ht="12.75">
      <c r="A415" s="80" t="s">
        <v>11</v>
      </c>
      <c r="B415" s="83" t="s">
        <v>7</v>
      </c>
      <c r="C415" s="3" t="s">
        <v>8</v>
      </c>
      <c r="D415" s="4"/>
      <c r="E415" s="4"/>
      <c r="F415" s="42"/>
    </row>
    <row r="416" spans="1:6" ht="12.75">
      <c r="A416" s="81"/>
      <c r="B416" s="84"/>
      <c r="C416" s="5" t="s">
        <v>9</v>
      </c>
      <c r="D416" s="6"/>
      <c r="E416" s="6"/>
      <c r="F416" s="43"/>
    </row>
    <row r="417" spans="1:6" ht="12.75">
      <c r="A417" s="81"/>
      <c r="B417" s="84" t="s">
        <v>10</v>
      </c>
      <c r="C417" s="5" t="s">
        <v>8</v>
      </c>
      <c r="D417" s="7"/>
      <c r="E417" s="7"/>
      <c r="F417" s="44"/>
    </row>
    <row r="418" spans="1:6" ht="13.5" thickBot="1">
      <c r="A418" s="82"/>
      <c r="B418" s="85"/>
      <c r="C418" s="8" t="s">
        <v>9</v>
      </c>
      <c r="D418" s="9"/>
      <c r="E418" s="9"/>
      <c r="F418" s="45"/>
    </row>
    <row r="419" spans="1:6" ht="12.75">
      <c r="A419" s="86" t="s">
        <v>12</v>
      </c>
      <c r="B419" s="77" t="s">
        <v>7</v>
      </c>
      <c r="C419" s="10" t="s">
        <v>8</v>
      </c>
      <c r="D419" s="11"/>
      <c r="E419" s="11">
        <v>8</v>
      </c>
      <c r="F419" s="46"/>
    </row>
    <row r="420" spans="1:6" ht="12.75">
      <c r="A420" s="81"/>
      <c r="B420" s="84"/>
      <c r="C420" s="5" t="s">
        <v>9</v>
      </c>
      <c r="D420" s="6"/>
      <c r="E420" s="6">
        <v>6900</v>
      </c>
      <c r="F420" s="43"/>
    </row>
    <row r="421" spans="1:6" ht="12.75">
      <c r="A421" s="81"/>
      <c r="B421" s="84" t="s">
        <v>10</v>
      </c>
      <c r="C421" s="5" t="s">
        <v>8</v>
      </c>
      <c r="D421" s="7"/>
      <c r="E421" s="7"/>
      <c r="F421" s="44"/>
    </row>
    <row r="422" spans="1:6" ht="13.5" thickBot="1">
      <c r="A422" s="87"/>
      <c r="B422" s="78"/>
      <c r="C422" s="12" t="s">
        <v>9</v>
      </c>
      <c r="D422" s="13"/>
      <c r="E422" s="13"/>
      <c r="F422" s="47"/>
    </row>
    <row r="423" spans="1:6" ht="12.75">
      <c r="A423" s="80" t="s">
        <v>13</v>
      </c>
      <c r="B423" s="83" t="s">
        <v>7</v>
      </c>
      <c r="C423" s="3" t="s">
        <v>8</v>
      </c>
      <c r="D423" s="14">
        <f aca="true" t="shared" si="17" ref="D423:F426">D411+D415+D419</f>
        <v>0</v>
      </c>
      <c r="E423" s="14">
        <f t="shared" si="17"/>
        <v>8</v>
      </c>
      <c r="F423" s="48">
        <f t="shared" si="17"/>
        <v>0</v>
      </c>
    </row>
    <row r="424" spans="1:6" ht="12.75">
      <c r="A424" s="81"/>
      <c r="B424" s="84"/>
      <c r="C424" s="5" t="s">
        <v>9</v>
      </c>
      <c r="D424" s="15">
        <f t="shared" si="17"/>
        <v>0</v>
      </c>
      <c r="E424" s="15">
        <f t="shared" si="17"/>
        <v>6900</v>
      </c>
      <c r="F424" s="49">
        <f t="shared" si="17"/>
        <v>0</v>
      </c>
    </row>
    <row r="425" spans="1:6" ht="12.75">
      <c r="A425" s="81"/>
      <c r="B425" s="84" t="s">
        <v>10</v>
      </c>
      <c r="C425" s="5" t="s">
        <v>8</v>
      </c>
      <c r="D425" s="16">
        <f t="shared" si="17"/>
        <v>0</v>
      </c>
      <c r="E425" s="16">
        <f t="shared" si="17"/>
        <v>0</v>
      </c>
      <c r="F425" s="50">
        <f t="shared" si="17"/>
        <v>0</v>
      </c>
    </row>
    <row r="426" spans="1:6" ht="13.5" thickBot="1">
      <c r="A426" s="82"/>
      <c r="B426" s="85"/>
      <c r="C426" s="8" t="s">
        <v>9</v>
      </c>
      <c r="D426" s="17">
        <f t="shared" si="17"/>
        <v>0</v>
      </c>
      <c r="E426" s="17">
        <f t="shared" si="17"/>
        <v>0</v>
      </c>
      <c r="F426" s="51">
        <f t="shared" si="17"/>
        <v>0</v>
      </c>
    </row>
    <row r="427" ht="12.75">
      <c r="G427" s="29">
        <v>7</v>
      </c>
    </row>
    <row r="428" spans="1:6" ht="15.75">
      <c r="A428" s="1" t="s">
        <v>0</v>
      </c>
      <c r="B428" s="66" t="s">
        <v>30</v>
      </c>
      <c r="C428" s="67"/>
      <c r="D428" s="67"/>
      <c r="E428" s="67"/>
      <c r="F428" s="68"/>
    </row>
    <row r="429" spans="1:6" ht="13.5" thickBot="1">
      <c r="A429" s="69"/>
      <c r="B429" s="69"/>
      <c r="C429" s="69"/>
      <c r="D429" s="69"/>
      <c r="E429" s="69"/>
      <c r="F429" s="69"/>
    </row>
    <row r="430" spans="1:6" ht="16.5" thickBot="1">
      <c r="A430" s="70" t="s">
        <v>2</v>
      </c>
      <c r="B430" s="71"/>
      <c r="C430" s="72"/>
      <c r="D430" s="2" t="s">
        <v>3</v>
      </c>
      <c r="E430" s="2" t="s">
        <v>4</v>
      </c>
      <c r="F430" s="41" t="s">
        <v>5</v>
      </c>
    </row>
    <row r="431" spans="1:6" ht="12.75">
      <c r="A431" s="80" t="s">
        <v>6</v>
      </c>
      <c r="B431" s="83" t="s">
        <v>7</v>
      </c>
      <c r="C431" s="3" t="s">
        <v>8</v>
      </c>
      <c r="D431" s="4"/>
      <c r="E431" s="4"/>
      <c r="F431" s="42"/>
    </row>
    <row r="432" spans="1:6" ht="12.75">
      <c r="A432" s="81"/>
      <c r="B432" s="84"/>
      <c r="C432" s="5" t="s">
        <v>9</v>
      </c>
      <c r="D432" s="6"/>
      <c r="E432" s="6"/>
      <c r="F432" s="43"/>
    </row>
    <row r="433" spans="1:6" ht="12.75">
      <c r="A433" s="81"/>
      <c r="B433" s="84" t="s">
        <v>10</v>
      </c>
      <c r="C433" s="5" t="s">
        <v>8</v>
      </c>
      <c r="D433" s="7"/>
      <c r="E433" s="7"/>
      <c r="F433" s="44"/>
    </row>
    <row r="434" spans="1:6" ht="13.5" thickBot="1">
      <c r="A434" s="82"/>
      <c r="B434" s="85"/>
      <c r="C434" s="8" t="s">
        <v>9</v>
      </c>
      <c r="D434" s="9"/>
      <c r="E434" s="9"/>
      <c r="F434" s="45"/>
    </row>
    <row r="435" spans="1:6" ht="12.75">
      <c r="A435" s="80" t="s">
        <v>11</v>
      </c>
      <c r="B435" s="83" t="s">
        <v>7</v>
      </c>
      <c r="C435" s="3" t="s">
        <v>8</v>
      </c>
      <c r="D435" s="4"/>
      <c r="E435" s="4"/>
      <c r="F435" s="42"/>
    </row>
    <row r="436" spans="1:6" ht="12.75">
      <c r="A436" s="81"/>
      <c r="B436" s="84"/>
      <c r="C436" s="5" t="s">
        <v>9</v>
      </c>
      <c r="D436" s="6"/>
      <c r="E436" s="6"/>
      <c r="F436" s="43"/>
    </row>
    <row r="437" spans="1:6" ht="12.75">
      <c r="A437" s="81"/>
      <c r="B437" s="84" t="s">
        <v>10</v>
      </c>
      <c r="C437" s="5" t="s">
        <v>8</v>
      </c>
      <c r="D437" s="7"/>
      <c r="E437" s="7"/>
      <c r="F437" s="44"/>
    </row>
    <row r="438" spans="1:6" ht="13.5" thickBot="1">
      <c r="A438" s="82"/>
      <c r="B438" s="85"/>
      <c r="C438" s="8" t="s">
        <v>9</v>
      </c>
      <c r="D438" s="9"/>
      <c r="E438" s="9"/>
      <c r="F438" s="45"/>
    </row>
    <row r="439" spans="1:6" ht="12.75">
      <c r="A439" s="86" t="s">
        <v>12</v>
      </c>
      <c r="B439" s="77" t="s">
        <v>7</v>
      </c>
      <c r="C439" s="10" t="s">
        <v>8</v>
      </c>
      <c r="D439" s="11">
        <v>2</v>
      </c>
      <c r="E439" s="11">
        <v>141</v>
      </c>
      <c r="F439" s="46"/>
    </row>
    <row r="440" spans="1:6" ht="12.75">
      <c r="A440" s="81"/>
      <c r="B440" s="84"/>
      <c r="C440" s="5" t="s">
        <v>9</v>
      </c>
      <c r="D440" s="6">
        <v>213100</v>
      </c>
      <c r="E440" s="6">
        <v>104892.56</v>
      </c>
      <c r="F440" s="43"/>
    </row>
    <row r="441" spans="1:6" ht="12.75">
      <c r="A441" s="81"/>
      <c r="B441" s="84" t="s">
        <v>10</v>
      </c>
      <c r="C441" s="5" t="s">
        <v>8</v>
      </c>
      <c r="D441" s="7">
        <v>11</v>
      </c>
      <c r="E441" s="7">
        <v>70</v>
      </c>
      <c r="F441" s="44"/>
    </row>
    <row r="442" spans="1:6" ht="13.5" thickBot="1">
      <c r="A442" s="87"/>
      <c r="B442" s="78"/>
      <c r="C442" s="12" t="s">
        <v>9</v>
      </c>
      <c r="D442" s="13">
        <v>64164.75</v>
      </c>
      <c r="E442" s="13">
        <v>53660</v>
      </c>
      <c r="F442" s="47"/>
    </row>
    <row r="443" spans="1:6" ht="12.75">
      <c r="A443" s="80" t="s">
        <v>13</v>
      </c>
      <c r="B443" s="83" t="s">
        <v>7</v>
      </c>
      <c r="C443" s="3" t="s">
        <v>8</v>
      </c>
      <c r="D443" s="14">
        <f aca="true" t="shared" si="18" ref="D443:F446">D431+D435+D439</f>
        <v>2</v>
      </c>
      <c r="E443" s="14">
        <f t="shared" si="18"/>
        <v>141</v>
      </c>
      <c r="F443" s="48">
        <f t="shared" si="18"/>
        <v>0</v>
      </c>
    </row>
    <row r="444" spans="1:6" ht="12.75">
      <c r="A444" s="81"/>
      <c r="B444" s="84"/>
      <c r="C444" s="5" t="s">
        <v>9</v>
      </c>
      <c r="D444" s="15">
        <f t="shared" si="18"/>
        <v>213100</v>
      </c>
      <c r="E444" s="15">
        <f t="shared" si="18"/>
        <v>104892.56</v>
      </c>
      <c r="F444" s="49">
        <f t="shared" si="18"/>
        <v>0</v>
      </c>
    </row>
    <row r="445" spans="1:6" ht="12.75">
      <c r="A445" s="81"/>
      <c r="B445" s="84" t="s">
        <v>10</v>
      </c>
      <c r="C445" s="5" t="s">
        <v>8</v>
      </c>
      <c r="D445" s="16">
        <f t="shared" si="18"/>
        <v>11</v>
      </c>
      <c r="E445" s="16">
        <f t="shared" si="18"/>
        <v>70</v>
      </c>
      <c r="F445" s="50">
        <f t="shared" si="18"/>
        <v>0</v>
      </c>
    </row>
    <row r="446" spans="1:6" ht="13.5" thickBot="1">
      <c r="A446" s="82"/>
      <c r="B446" s="85"/>
      <c r="C446" s="8" t="s">
        <v>9</v>
      </c>
      <c r="D446" s="17">
        <f t="shared" si="18"/>
        <v>64164.75</v>
      </c>
      <c r="E446" s="17">
        <f t="shared" si="18"/>
        <v>53660</v>
      </c>
      <c r="F446" s="51">
        <f t="shared" si="18"/>
        <v>0</v>
      </c>
    </row>
    <row r="449" spans="1:6" ht="15.75">
      <c r="A449" s="1" t="s">
        <v>0</v>
      </c>
      <c r="B449" s="66" t="s">
        <v>31</v>
      </c>
      <c r="C449" s="67"/>
      <c r="D449" s="67"/>
      <c r="E449" s="67"/>
      <c r="F449" s="68"/>
    </row>
    <row r="450" spans="1:6" ht="13.5" thickBot="1">
      <c r="A450" s="69"/>
      <c r="B450" s="69"/>
      <c r="C450" s="69"/>
      <c r="D450" s="69"/>
      <c r="E450" s="69"/>
      <c r="F450" s="69"/>
    </row>
    <row r="451" spans="1:6" ht="16.5" thickBot="1">
      <c r="A451" s="70" t="s">
        <v>2</v>
      </c>
      <c r="B451" s="71"/>
      <c r="C451" s="72"/>
      <c r="D451" s="2" t="s">
        <v>3</v>
      </c>
      <c r="E451" s="2" t="s">
        <v>4</v>
      </c>
      <c r="F451" s="41" t="s">
        <v>5</v>
      </c>
    </row>
    <row r="452" spans="1:6" ht="12.75">
      <c r="A452" s="80" t="s">
        <v>6</v>
      </c>
      <c r="B452" s="83" t="s">
        <v>7</v>
      </c>
      <c r="C452" s="3" t="s">
        <v>8</v>
      </c>
      <c r="D452" s="4"/>
      <c r="E452" s="4">
        <f>1+4+3</f>
        <v>8</v>
      </c>
      <c r="F452" s="42"/>
    </row>
    <row r="453" spans="1:6" ht="12.75">
      <c r="A453" s="81"/>
      <c r="B453" s="84"/>
      <c r="C453" s="5" t="s">
        <v>9</v>
      </c>
      <c r="D453" s="6"/>
      <c r="E453" s="6">
        <f>1500+5900+3000</f>
        <v>10400</v>
      </c>
      <c r="F453" s="43"/>
    </row>
    <row r="454" spans="1:6" ht="12.75">
      <c r="A454" s="81"/>
      <c r="B454" s="84" t="s">
        <v>10</v>
      </c>
      <c r="C454" s="5" t="s">
        <v>8</v>
      </c>
      <c r="D454" s="7"/>
      <c r="E454" s="7"/>
      <c r="F454" s="44"/>
    </row>
    <row r="455" spans="1:6" ht="13.5" thickBot="1">
      <c r="A455" s="82"/>
      <c r="B455" s="85"/>
      <c r="C455" s="8" t="s">
        <v>9</v>
      </c>
      <c r="D455" s="9"/>
      <c r="E455" s="9"/>
      <c r="F455" s="45"/>
    </row>
    <row r="456" spans="1:6" ht="12.75">
      <c r="A456" s="80" t="s">
        <v>11</v>
      </c>
      <c r="B456" s="83" t="s">
        <v>7</v>
      </c>
      <c r="C456" s="3" t="s">
        <v>8</v>
      </c>
      <c r="D456" s="4"/>
      <c r="E456" s="4"/>
      <c r="F456" s="42"/>
    </row>
    <row r="457" spans="1:6" ht="12.75">
      <c r="A457" s="81"/>
      <c r="B457" s="84"/>
      <c r="C457" s="5" t="s">
        <v>9</v>
      </c>
      <c r="D457" s="6"/>
      <c r="E457" s="6"/>
      <c r="F457" s="43"/>
    </row>
    <row r="458" spans="1:6" ht="12.75">
      <c r="A458" s="81"/>
      <c r="B458" s="84" t="s">
        <v>10</v>
      </c>
      <c r="C458" s="5" t="s">
        <v>8</v>
      </c>
      <c r="D458" s="7"/>
      <c r="E458" s="7"/>
      <c r="F458" s="44"/>
    </row>
    <row r="459" spans="1:6" ht="13.5" thickBot="1">
      <c r="A459" s="82"/>
      <c r="B459" s="85"/>
      <c r="C459" s="8" t="s">
        <v>9</v>
      </c>
      <c r="D459" s="9"/>
      <c r="E459" s="9"/>
      <c r="F459" s="45"/>
    </row>
    <row r="460" spans="1:6" ht="12.75">
      <c r="A460" s="86" t="s">
        <v>12</v>
      </c>
      <c r="B460" s="77" t="s">
        <v>7</v>
      </c>
      <c r="C460" s="10" t="s">
        <v>8</v>
      </c>
      <c r="D460" s="11">
        <v>1</v>
      </c>
      <c r="E460" s="11">
        <f>5+8+100+3+5+7+1+2+2+1</f>
        <v>134</v>
      </c>
      <c r="F460" s="46"/>
    </row>
    <row r="461" spans="1:6" ht="12.75">
      <c r="A461" s="81"/>
      <c r="B461" s="84"/>
      <c r="C461" s="5" t="s">
        <v>9</v>
      </c>
      <c r="D461" s="6">
        <v>1567</v>
      </c>
      <c r="E461" s="6">
        <f>6800+10386+79840+2248+12300+5864.42+1500+1561+3229+2350+1378</f>
        <v>127456.42</v>
      </c>
      <c r="F461" s="43"/>
    </row>
    <row r="462" spans="1:6" ht="12.75">
      <c r="A462" s="81"/>
      <c r="B462" s="84" t="s">
        <v>10</v>
      </c>
      <c r="C462" s="5" t="s">
        <v>8</v>
      </c>
      <c r="D462" s="7">
        <f>8+2</f>
        <v>10</v>
      </c>
      <c r="E462" s="7">
        <f>1+1+2+33+11+2+6+2+1+1+2+7+4+1+4+1+4+1+6</f>
        <v>90</v>
      </c>
      <c r="F462" s="44">
        <v>2</v>
      </c>
    </row>
    <row r="463" spans="1:6" ht="13.5" thickBot="1">
      <c r="A463" s="87"/>
      <c r="B463" s="78"/>
      <c r="C463" s="12" t="s">
        <v>9</v>
      </c>
      <c r="D463" s="13">
        <f>20730+11035</f>
        <v>31765</v>
      </c>
      <c r="E463" s="13">
        <f>1000+364+2812+32994+17787+36300+5600.56+5000+1000+28274+2400+6118+6257+1500+8410+1050+6500+3000+8981</f>
        <v>175347.56</v>
      </c>
      <c r="F463" s="47">
        <v>9850</v>
      </c>
    </row>
    <row r="464" spans="1:6" ht="12.75">
      <c r="A464" s="80" t="s">
        <v>13</v>
      </c>
      <c r="B464" s="83" t="s">
        <v>7</v>
      </c>
      <c r="C464" s="3" t="s">
        <v>8</v>
      </c>
      <c r="D464" s="14">
        <f aca="true" t="shared" si="19" ref="D464:F467">D452+D456+D460</f>
        <v>1</v>
      </c>
      <c r="E464" s="14">
        <f t="shared" si="19"/>
        <v>142</v>
      </c>
      <c r="F464" s="48">
        <f t="shared" si="19"/>
        <v>0</v>
      </c>
    </row>
    <row r="465" spans="1:6" ht="12.75">
      <c r="A465" s="81"/>
      <c r="B465" s="84"/>
      <c r="C465" s="5" t="s">
        <v>9</v>
      </c>
      <c r="D465" s="15">
        <f t="shared" si="19"/>
        <v>1567</v>
      </c>
      <c r="E465" s="15">
        <f t="shared" si="19"/>
        <v>137856.41999999998</v>
      </c>
      <c r="F465" s="49">
        <f t="shared" si="19"/>
        <v>0</v>
      </c>
    </row>
    <row r="466" spans="1:6" ht="12.75">
      <c r="A466" s="81"/>
      <c r="B466" s="84" t="s">
        <v>10</v>
      </c>
      <c r="C466" s="5" t="s">
        <v>8</v>
      </c>
      <c r="D466" s="16">
        <f t="shared" si="19"/>
        <v>10</v>
      </c>
      <c r="E466" s="16">
        <f t="shared" si="19"/>
        <v>90</v>
      </c>
      <c r="F466" s="50">
        <f t="shared" si="19"/>
        <v>2</v>
      </c>
    </row>
    <row r="467" spans="1:6" ht="13.5" thickBot="1">
      <c r="A467" s="82"/>
      <c r="B467" s="85"/>
      <c r="C467" s="8" t="s">
        <v>9</v>
      </c>
      <c r="D467" s="17">
        <f t="shared" si="19"/>
        <v>31765</v>
      </c>
      <c r="E467" s="17">
        <f t="shared" si="19"/>
        <v>175347.56</v>
      </c>
      <c r="F467" s="51">
        <f t="shared" si="19"/>
        <v>9850</v>
      </c>
    </row>
    <row r="470" spans="1:6" ht="15.75">
      <c r="A470" s="1" t="s">
        <v>0</v>
      </c>
      <c r="B470" s="66" t="s">
        <v>32</v>
      </c>
      <c r="C470" s="67"/>
      <c r="D470" s="67"/>
      <c r="E470" s="67"/>
      <c r="F470" s="68"/>
    </row>
    <row r="471" spans="1:6" ht="13.5" thickBot="1">
      <c r="A471" s="69"/>
      <c r="B471" s="69"/>
      <c r="C471" s="69"/>
      <c r="D471" s="69"/>
      <c r="E471" s="69"/>
      <c r="F471" s="69"/>
    </row>
    <row r="472" spans="1:6" ht="16.5" thickBot="1">
      <c r="A472" s="70" t="s">
        <v>2</v>
      </c>
      <c r="B472" s="71"/>
      <c r="C472" s="72"/>
      <c r="D472" s="2" t="s">
        <v>3</v>
      </c>
      <c r="E472" s="2" t="s">
        <v>4</v>
      </c>
      <c r="F472" s="41" t="s">
        <v>5</v>
      </c>
    </row>
    <row r="473" spans="1:6" ht="12.75">
      <c r="A473" s="80" t="s">
        <v>6</v>
      </c>
      <c r="B473" s="83" t="s">
        <v>7</v>
      </c>
      <c r="C473" s="3" t="s">
        <v>8</v>
      </c>
      <c r="D473" s="4"/>
      <c r="E473" s="4"/>
      <c r="F473" s="42"/>
    </row>
    <row r="474" spans="1:6" ht="12.75">
      <c r="A474" s="81"/>
      <c r="B474" s="84"/>
      <c r="C474" s="5" t="s">
        <v>9</v>
      </c>
      <c r="D474" s="6"/>
      <c r="E474" s="6"/>
      <c r="F474" s="43"/>
    </row>
    <row r="475" spans="1:6" ht="12.75">
      <c r="A475" s="81"/>
      <c r="B475" s="84" t="s">
        <v>10</v>
      </c>
      <c r="C475" s="5" t="s">
        <v>8</v>
      </c>
      <c r="D475" s="7"/>
      <c r="E475" s="7"/>
      <c r="F475" s="44"/>
    </row>
    <row r="476" spans="1:6" ht="13.5" thickBot="1">
      <c r="A476" s="82"/>
      <c r="B476" s="85"/>
      <c r="C476" s="8" t="s">
        <v>9</v>
      </c>
      <c r="D476" s="9"/>
      <c r="E476" s="9"/>
      <c r="F476" s="45"/>
    </row>
    <row r="477" spans="1:6" ht="12.75">
      <c r="A477" s="80" t="s">
        <v>11</v>
      </c>
      <c r="B477" s="83" t="s">
        <v>7</v>
      </c>
      <c r="C477" s="3" t="s">
        <v>8</v>
      </c>
      <c r="D477" s="4"/>
      <c r="E477" s="4"/>
      <c r="F477" s="42"/>
    </row>
    <row r="478" spans="1:6" ht="12.75">
      <c r="A478" s="81"/>
      <c r="B478" s="84"/>
      <c r="C478" s="5" t="s">
        <v>9</v>
      </c>
      <c r="D478" s="6"/>
      <c r="E478" s="6"/>
      <c r="F478" s="43"/>
    </row>
    <row r="479" spans="1:6" ht="12.75">
      <c r="A479" s="81"/>
      <c r="B479" s="84" t="s">
        <v>10</v>
      </c>
      <c r="C479" s="5" t="s">
        <v>8</v>
      </c>
      <c r="D479" s="7"/>
      <c r="E479" s="7"/>
      <c r="F479" s="44"/>
    </row>
    <row r="480" spans="1:6" ht="13.5" thickBot="1">
      <c r="A480" s="82"/>
      <c r="B480" s="85"/>
      <c r="C480" s="8" t="s">
        <v>9</v>
      </c>
      <c r="D480" s="9"/>
      <c r="E480" s="9"/>
      <c r="F480" s="45"/>
    </row>
    <row r="481" spans="1:6" ht="12.75">
      <c r="A481" s="86" t="s">
        <v>12</v>
      </c>
      <c r="B481" s="77" t="s">
        <v>7</v>
      </c>
      <c r="C481" s="10" t="s">
        <v>8</v>
      </c>
      <c r="D481" s="11"/>
      <c r="E481" s="11"/>
      <c r="F481" s="46"/>
    </row>
    <row r="482" spans="1:6" ht="12.75">
      <c r="A482" s="81"/>
      <c r="B482" s="84"/>
      <c r="C482" s="5" t="s">
        <v>9</v>
      </c>
      <c r="D482" s="6"/>
      <c r="E482" s="6"/>
      <c r="F482" s="43"/>
    </row>
    <row r="483" spans="1:6" ht="12.75">
      <c r="A483" s="81"/>
      <c r="B483" s="84" t="s">
        <v>10</v>
      </c>
      <c r="C483" s="5" t="s">
        <v>8</v>
      </c>
      <c r="D483" s="7"/>
      <c r="E483" s="7">
        <v>24</v>
      </c>
      <c r="F483" s="44">
        <v>1</v>
      </c>
    </row>
    <row r="484" spans="1:6" ht="13.5" thickBot="1">
      <c r="A484" s="87"/>
      <c r="B484" s="78"/>
      <c r="C484" s="12" t="s">
        <v>9</v>
      </c>
      <c r="D484" s="13"/>
      <c r="E484" s="13">
        <v>44705</v>
      </c>
      <c r="F484" s="47">
        <v>79802</v>
      </c>
    </row>
    <row r="485" spans="1:6" ht="12.75">
      <c r="A485" s="80" t="s">
        <v>13</v>
      </c>
      <c r="B485" s="83" t="s">
        <v>7</v>
      </c>
      <c r="C485" s="3" t="s">
        <v>8</v>
      </c>
      <c r="D485" s="14">
        <f aca="true" t="shared" si="20" ref="D485:F488">D473+D477+D481</f>
        <v>0</v>
      </c>
      <c r="E485" s="14">
        <f t="shared" si="20"/>
        <v>0</v>
      </c>
      <c r="F485" s="48">
        <f t="shared" si="20"/>
        <v>0</v>
      </c>
    </row>
    <row r="486" spans="1:6" ht="12.75">
      <c r="A486" s="81"/>
      <c r="B486" s="84"/>
      <c r="C486" s="5" t="s">
        <v>9</v>
      </c>
      <c r="D486" s="15">
        <f t="shared" si="20"/>
        <v>0</v>
      </c>
      <c r="E486" s="15">
        <f t="shared" si="20"/>
        <v>0</v>
      </c>
      <c r="F486" s="49">
        <f t="shared" si="20"/>
        <v>0</v>
      </c>
    </row>
    <row r="487" spans="1:6" ht="12.75">
      <c r="A487" s="81"/>
      <c r="B487" s="84" t="s">
        <v>10</v>
      </c>
      <c r="C487" s="5" t="s">
        <v>8</v>
      </c>
      <c r="D487" s="16">
        <f t="shared" si="20"/>
        <v>0</v>
      </c>
      <c r="E487" s="16">
        <f t="shared" si="20"/>
        <v>24</v>
      </c>
      <c r="F487" s="50">
        <f t="shared" si="20"/>
        <v>1</v>
      </c>
    </row>
    <row r="488" spans="1:6" ht="13.5" thickBot="1">
      <c r="A488" s="82"/>
      <c r="B488" s="85"/>
      <c r="C488" s="8" t="s">
        <v>9</v>
      </c>
      <c r="D488" s="17">
        <f t="shared" si="20"/>
        <v>0</v>
      </c>
      <c r="E488" s="17">
        <f t="shared" si="20"/>
        <v>44705</v>
      </c>
      <c r="F488" s="51">
        <f t="shared" si="20"/>
        <v>79802</v>
      </c>
    </row>
    <row r="489" ht="12.75">
      <c r="G489" s="29">
        <v>8</v>
      </c>
    </row>
    <row r="490" spans="1:6" ht="16.5" thickBot="1">
      <c r="A490" s="1" t="s">
        <v>0</v>
      </c>
      <c r="B490" s="88" t="s">
        <v>33</v>
      </c>
      <c r="C490" s="89"/>
      <c r="D490" s="89"/>
      <c r="E490" s="89"/>
      <c r="F490" s="89"/>
    </row>
    <row r="491" spans="1:6" ht="13.5" thickBot="1">
      <c r="A491" s="69"/>
      <c r="B491" s="69"/>
      <c r="C491" s="69"/>
      <c r="D491" s="69"/>
      <c r="E491" s="69"/>
      <c r="F491" s="69"/>
    </row>
    <row r="492" spans="1:6" ht="16.5" thickBot="1">
      <c r="A492" s="70" t="s">
        <v>2</v>
      </c>
      <c r="B492" s="71"/>
      <c r="C492" s="72"/>
      <c r="D492" s="2" t="s">
        <v>3</v>
      </c>
      <c r="E492" s="2" t="s">
        <v>4</v>
      </c>
      <c r="F492" s="41" t="s">
        <v>5</v>
      </c>
    </row>
    <row r="493" spans="1:6" ht="12.75">
      <c r="A493" s="80" t="s">
        <v>6</v>
      </c>
      <c r="B493" s="83" t="s">
        <v>7</v>
      </c>
      <c r="C493" s="3" t="s">
        <v>8</v>
      </c>
      <c r="D493" s="4"/>
      <c r="E493" s="4"/>
      <c r="F493" s="42"/>
    </row>
    <row r="494" spans="1:6" ht="12.75">
      <c r="A494" s="81"/>
      <c r="B494" s="84"/>
      <c r="C494" s="5" t="s">
        <v>9</v>
      </c>
      <c r="D494" s="6"/>
      <c r="E494" s="6"/>
      <c r="F494" s="43"/>
    </row>
    <row r="495" spans="1:6" ht="12.75">
      <c r="A495" s="81"/>
      <c r="B495" s="84" t="s">
        <v>10</v>
      </c>
      <c r="C495" s="5" t="s">
        <v>8</v>
      </c>
      <c r="D495" s="7"/>
      <c r="E495" s="7"/>
      <c r="F495" s="44"/>
    </row>
    <row r="496" spans="1:6" ht="13.5" thickBot="1">
      <c r="A496" s="82"/>
      <c r="B496" s="85"/>
      <c r="C496" s="8" t="s">
        <v>9</v>
      </c>
      <c r="D496" s="9"/>
      <c r="E496" s="9"/>
      <c r="F496" s="45"/>
    </row>
    <row r="497" spans="1:6" ht="12.75">
      <c r="A497" s="80" t="s">
        <v>11</v>
      </c>
      <c r="B497" s="83" t="s">
        <v>7</v>
      </c>
      <c r="C497" s="3" t="s">
        <v>8</v>
      </c>
      <c r="D497" s="4"/>
      <c r="E497" s="4"/>
      <c r="F497" s="42"/>
    </row>
    <row r="498" spans="1:6" ht="12.75">
      <c r="A498" s="81"/>
      <c r="B498" s="84"/>
      <c r="C498" s="5" t="s">
        <v>9</v>
      </c>
      <c r="D498" s="6"/>
      <c r="E498" s="6"/>
      <c r="F498" s="43"/>
    </row>
    <row r="499" spans="1:6" ht="12.75">
      <c r="A499" s="81"/>
      <c r="B499" s="84" t="s">
        <v>10</v>
      </c>
      <c r="C499" s="5" t="s">
        <v>8</v>
      </c>
      <c r="D499" s="7"/>
      <c r="E499" s="7"/>
      <c r="F499" s="44"/>
    </row>
    <row r="500" spans="1:6" ht="13.5" thickBot="1">
      <c r="A500" s="82"/>
      <c r="B500" s="85"/>
      <c r="C500" s="8" t="s">
        <v>9</v>
      </c>
      <c r="D500" s="9"/>
      <c r="E500" s="9"/>
      <c r="F500" s="45"/>
    </row>
    <row r="501" spans="1:6" ht="12.75">
      <c r="A501" s="86" t="s">
        <v>12</v>
      </c>
      <c r="B501" s="77" t="s">
        <v>7</v>
      </c>
      <c r="C501" s="10" t="s">
        <v>8</v>
      </c>
      <c r="D501" s="11"/>
      <c r="E501" s="11">
        <v>83</v>
      </c>
      <c r="F501" s="46"/>
    </row>
    <row r="502" spans="1:6" ht="12.75">
      <c r="A502" s="81"/>
      <c r="B502" s="84"/>
      <c r="C502" s="5" t="s">
        <v>9</v>
      </c>
      <c r="D502" s="6"/>
      <c r="E502" s="6">
        <v>93893</v>
      </c>
      <c r="F502" s="43"/>
    </row>
    <row r="503" spans="1:6" ht="12.75">
      <c r="A503" s="81"/>
      <c r="B503" s="84" t="s">
        <v>10</v>
      </c>
      <c r="C503" s="5" t="s">
        <v>8</v>
      </c>
      <c r="D503" s="7"/>
      <c r="E503" s="7">
        <v>15</v>
      </c>
      <c r="F503" s="44">
        <v>1</v>
      </c>
    </row>
    <row r="504" spans="1:6" ht="13.5" thickBot="1">
      <c r="A504" s="87"/>
      <c r="B504" s="78"/>
      <c r="C504" s="12" t="s">
        <v>9</v>
      </c>
      <c r="D504" s="13"/>
      <c r="E504" s="13">
        <v>50325</v>
      </c>
      <c r="F504" s="47">
        <v>7500</v>
      </c>
    </row>
    <row r="505" spans="1:6" ht="12.75">
      <c r="A505" s="80" t="s">
        <v>13</v>
      </c>
      <c r="B505" s="83" t="s">
        <v>7</v>
      </c>
      <c r="C505" s="3" t="s">
        <v>8</v>
      </c>
      <c r="D505" s="14">
        <f aca="true" t="shared" si="21" ref="D505:F508">D493+D497+D501</f>
        <v>0</v>
      </c>
      <c r="E505" s="14">
        <f t="shared" si="21"/>
        <v>83</v>
      </c>
      <c r="F505" s="48">
        <f t="shared" si="21"/>
        <v>0</v>
      </c>
    </row>
    <row r="506" spans="1:6" ht="12.75">
      <c r="A506" s="81"/>
      <c r="B506" s="84"/>
      <c r="C506" s="5" t="s">
        <v>9</v>
      </c>
      <c r="D506" s="15">
        <f t="shared" si="21"/>
        <v>0</v>
      </c>
      <c r="E506" s="15">
        <f t="shared" si="21"/>
        <v>93893</v>
      </c>
      <c r="F506" s="49">
        <f t="shared" si="21"/>
        <v>0</v>
      </c>
    </row>
    <row r="507" spans="1:6" ht="12.75">
      <c r="A507" s="81"/>
      <c r="B507" s="84" t="s">
        <v>10</v>
      </c>
      <c r="C507" s="5" t="s">
        <v>8</v>
      </c>
      <c r="D507" s="16">
        <f t="shared" si="21"/>
        <v>0</v>
      </c>
      <c r="E507" s="16">
        <f t="shared" si="21"/>
        <v>15</v>
      </c>
      <c r="F507" s="50">
        <f t="shared" si="21"/>
        <v>1</v>
      </c>
    </row>
    <row r="508" spans="1:6" ht="13.5" thickBot="1">
      <c r="A508" s="82"/>
      <c r="B508" s="85"/>
      <c r="C508" s="8" t="s">
        <v>9</v>
      </c>
      <c r="D508" s="17">
        <f t="shared" si="21"/>
        <v>0</v>
      </c>
      <c r="E508" s="17">
        <f t="shared" si="21"/>
        <v>50325</v>
      </c>
      <c r="F508" s="51">
        <f t="shared" si="21"/>
        <v>7500</v>
      </c>
    </row>
    <row r="511" spans="1:6" ht="15.75">
      <c r="A511" s="1" t="s">
        <v>0</v>
      </c>
      <c r="B511" s="66" t="s">
        <v>34</v>
      </c>
      <c r="C511" s="67"/>
      <c r="D511" s="67"/>
      <c r="E511" s="67"/>
      <c r="F511" s="68"/>
    </row>
    <row r="512" spans="1:6" ht="13.5" thickBot="1">
      <c r="A512" s="69"/>
      <c r="B512" s="69"/>
      <c r="C512" s="69"/>
      <c r="D512" s="69"/>
      <c r="E512" s="69"/>
      <c r="F512" s="69"/>
    </row>
    <row r="513" spans="1:6" ht="16.5" thickBot="1">
      <c r="A513" s="70" t="s">
        <v>2</v>
      </c>
      <c r="B513" s="71"/>
      <c r="C513" s="72"/>
      <c r="D513" s="2" t="s">
        <v>3</v>
      </c>
      <c r="E513" s="2" t="s">
        <v>4</v>
      </c>
      <c r="F513" s="41" t="s">
        <v>5</v>
      </c>
    </row>
    <row r="514" spans="1:6" ht="12.75">
      <c r="A514" s="80" t="s">
        <v>6</v>
      </c>
      <c r="B514" s="83" t="s">
        <v>7</v>
      </c>
      <c r="C514" s="3" t="s">
        <v>8</v>
      </c>
      <c r="D514" s="4"/>
      <c r="E514" s="4"/>
      <c r="F514" s="42"/>
    </row>
    <row r="515" spans="1:6" ht="12.75">
      <c r="A515" s="81"/>
      <c r="B515" s="84"/>
      <c r="C515" s="5" t="s">
        <v>9</v>
      </c>
      <c r="D515" s="6"/>
      <c r="E515" s="6"/>
      <c r="F515" s="43"/>
    </row>
    <row r="516" spans="1:6" ht="12.75">
      <c r="A516" s="81"/>
      <c r="B516" s="84" t="s">
        <v>10</v>
      </c>
      <c r="C516" s="5" t="s">
        <v>8</v>
      </c>
      <c r="D516" s="7"/>
      <c r="E516" s="7"/>
      <c r="F516" s="44"/>
    </row>
    <row r="517" spans="1:6" ht="13.5" thickBot="1">
      <c r="A517" s="82"/>
      <c r="B517" s="85"/>
      <c r="C517" s="8" t="s">
        <v>9</v>
      </c>
      <c r="D517" s="9"/>
      <c r="E517" s="9"/>
      <c r="F517" s="45"/>
    </row>
    <row r="518" spans="1:6" ht="12.75">
      <c r="A518" s="80" t="s">
        <v>11</v>
      </c>
      <c r="B518" s="83" t="s">
        <v>7</v>
      </c>
      <c r="C518" s="3" t="s">
        <v>8</v>
      </c>
      <c r="D518" s="4"/>
      <c r="E518" s="4"/>
      <c r="F518" s="42"/>
    </row>
    <row r="519" spans="1:6" ht="12.75">
      <c r="A519" s="81"/>
      <c r="B519" s="84"/>
      <c r="C519" s="5" t="s">
        <v>9</v>
      </c>
      <c r="D519" s="6"/>
      <c r="E519" s="6"/>
      <c r="F519" s="43"/>
    </row>
    <row r="520" spans="1:6" ht="12.75">
      <c r="A520" s="81"/>
      <c r="B520" s="84" t="s">
        <v>10</v>
      </c>
      <c r="C520" s="5" t="s">
        <v>8</v>
      </c>
      <c r="D520" s="7"/>
      <c r="E520" s="7"/>
      <c r="F520" s="44"/>
    </row>
    <row r="521" spans="1:6" ht="13.5" thickBot="1">
      <c r="A521" s="82"/>
      <c r="B521" s="85"/>
      <c r="C521" s="8" t="s">
        <v>9</v>
      </c>
      <c r="D521" s="9"/>
      <c r="E521" s="9"/>
      <c r="F521" s="45"/>
    </row>
    <row r="522" spans="1:6" ht="12.75">
      <c r="A522" s="86" t="s">
        <v>12</v>
      </c>
      <c r="B522" s="77" t="s">
        <v>7</v>
      </c>
      <c r="C522" s="10" t="s">
        <v>8</v>
      </c>
      <c r="D522" s="11"/>
      <c r="E522" s="11">
        <v>48</v>
      </c>
      <c r="F522" s="46"/>
    </row>
    <row r="523" spans="1:6" ht="12.75">
      <c r="A523" s="81"/>
      <c r="B523" s="84"/>
      <c r="C523" s="5" t="s">
        <v>9</v>
      </c>
      <c r="D523" s="6"/>
      <c r="E523" s="6">
        <v>54717</v>
      </c>
      <c r="F523" s="43"/>
    </row>
    <row r="524" spans="1:6" ht="12.75">
      <c r="A524" s="81"/>
      <c r="B524" s="84" t="s">
        <v>10</v>
      </c>
      <c r="C524" s="5" t="s">
        <v>8</v>
      </c>
      <c r="D524" s="7">
        <v>2</v>
      </c>
      <c r="E524" s="7">
        <v>105</v>
      </c>
      <c r="F524" s="44">
        <v>1</v>
      </c>
    </row>
    <row r="525" spans="1:6" ht="13.5" thickBot="1">
      <c r="A525" s="87"/>
      <c r="B525" s="78"/>
      <c r="C525" s="12" t="s">
        <v>9</v>
      </c>
      <c r="D525" s="13">
        <v>16680</v>
      </c>
      <c r="E525" s="13">
        <v>145532</v>
      </c>
      <c r="F525" s="47">
        <v>3050</v>
      </c>
    </row>
    <row r="526" spans="1:6" ht="12.75">
      <c r="A526" s="80" t="s">
        <v>13</v>
      </c>
      <c r="B526" s="83" t="s">
        <v>7</v>
      </c>
      <c r="C526" s="3" t="s">
        <v>8</v>
      </c>
      <c r="D526" s="14">
        <f aca="true" t="shared" si="22" ref="D526:F529">D514+D518+D522</f>
        <v>0</v>
      </c>
      <c r="E526" s="14">
        <f t="shared" si="22"/>
        <v>48</v>
      </c>
      <c r="F526" s="48">
        <f t="shared" si="22"/>
        <v>0</v>
      </c>
    </row>
    <row r="527" spans="1:6" ht="12.75">
      <c r="A527" s="81"/>
      <c r="B527" s="84"/>
      <c r="C527" s="5" t="s">
        <v>9</v>
      </c>
      <c r="D527" s="15">
        <f t="shared" si="22"/>
        <v>0</v>
      </c>
      <c r="E527" s="15">
        <f t="shared" si="22"/>
        <v>54717</v>
      </c>
      <c r="F527" s="49">
        <f t="shared" si="22"/>
        <v>0</v>
      </c>
    </row>
    <row r="528" spans="1:6" ht="12.75">
      <c r="A528" s="81"/>
      <c r="B528" s="84" t="s">
        <v>10</v>
      </c>
      <c r="C528" s="5" t="s">
        <v>8</v>
      </c>
      <c r="D528" s="16">
        <f t="shared" si="22"/>
        <v>2</v>
      </c>
      <c r="E528" s="16">
        <f t="shared" si="22"/>
        <v>105</v>
      </c>
      <c r="F528" s="50">
        <f t="shared" si="22"/>
        <v>1</v>
      </c>
    </row>
    <row r="529" spans="1:6" ht="13.5" thickBot="1">
      <c r="A529" s="82"/>
      <c r="B529" s="85"/>
      <c r="C529" s="8" t="s">
        <v>9</v>
      </c>
      <c r="D529" s="17">
        <f t="shared" si="22"/>
        <v>16680</v>
      </c>
      <c r="E529" s="17">
        <f t="shared" si="22"/>
        <v>145532</v>
      </c>
      <c r="F529" s="51">
        <f t="shared" si="22"/>
        <v>3050</v>
      </c>
    </row>
    <row r="532" spans="1:6" ht="15.75">
      <c r="A532" s="1" t="s">
        <v>0</v>
      </c>
      <c r="B532" s="66" t="s">
        <v>35</v>
      </c>
      <c r="C532" s="67"/>
      <c r="D532" s="67"/>
      <c r="E532" s="67"/>
      <c r="F532" s="68"/>
    </row>
    <row r="533" spans="1:6" ht="13.5" thickBot="1">
      <c r="A533" s="69"/>
      <c r="B533" s="69"/>
      <c r="C533" s="69"/>
      <c r="D533" s="69"/>
      <c r="E533" s="69"/>
      <c r="F533" s="69"/>
    </row>
    <row r="534" spans="1:6" ht="16.5" thickBot="1">
      <c r="A534" s="70" t="s">
        <v>2</v>
      </c>
      <c r="B534" s="71"/>
      <c r="C534" s="72"/>
      <c r="D534" s="2" t="s">
        <v>3</v>
      </c>
      <c r="E534" s="2" t="s">
        <v>4</v>
      </c>
      <c r="F534" s="41" t="s">
        <v>5</v>
      </c>
    </row>
    <row r="535" spans="1:6" ht="12.75">
      <c r="A535" s="80" t="s">
        <v>6</v>
      </c>
      <c r="B535" s="83" t="s">
        <v>7</v>
      </c>
      <c r="C535" s="3" t="s">
        <v>8</v>
      </c>
      <c r="D535" s="4"/>
      <c r="E535" s="4"/>
      <c r="F535" s="42"/>
    </row>
    <row r="536" spans="1:6" ht="12.75">
      <c r="A536" s="81"/>
      <c r="B536" s="84"/>
      <c r="C536" s="5" t="s">
        <v>9</v>
      </c>
      <c r="D536" s="6"/>
      <c r="E536" s="6"/>
      <c r="F536" s="43"/>
    </row>
    <row r="537" spans="1:6" ht="12.75">
      <c r="A537" s="81"/>
      <c r="B537" s="84" t="s">
        <v>10</v>
      </c>
      <c r="C537" s="5" t="s">
        <v>8</v>
      </c>
      <c r="D537" s="7"/>
      <c r="E537" s="7">
        <v>10</v>
      </c>
      <c r="F537" s="44"/>
    </row>
    <row r="538" spans="1:6" ht="13.5" thickBot="1">
      <c r="A538" s="82"/>
      <c r="B538" s="85"/>
      <c r="C538" s="8" t="s">
        <v>9</v>
      </c>
      <c r="D538" s="9"/>
      <c r="E538" s="9">
        <v>17552</v>
      </c>
      <c r="F538" s="45"/>
    </row>
    <row r="539" spans="1:6" ht="12.75">
      <c r="A539" s="80" t="s">
        <v>11</v>
      </c>
      <c r="B539" s="83" t="s">
        <v>7</v>
      </c>
      <c r="C539" s="3" t="s">
        <v>8</v>
      </c>
      <c r="D539" s="4"/>
      <c r="E539" s="4"/>
      <c r="F539" s="42"/>
    </row>
    <row r="540" spans="1:6" ht="12.75">
      <c r="A540" s="81"/>
      <c r="B540" s="84"/>
      <c r="C540" s="5" t="s">
        <v>9</v>
      </c>
      <c r="D540" s="6"/>
      <c r="E540" s="6"/>
      <c r="F540" s="43"/>
    </row>
    <row r="541" spans="1:6" ht="12.75">
      <c r="A541" s="81"/>
      <c r="B541" s="84" t="s">
        <v>10</v>
      </c>
      <c r="C541" s="5" t="s">
        <v>8</v>
      </c>
      <c r="D541" s="7"/>
      <c r="E541" s="7"/>
      <c r="F541" s="44"/>
    </row>
    <row r="542" spans="1:6" ht="13.5" thickBot="1">
      <c r="A542" s="82"/>
      <c r="B542" s="85"/>
      <c r="C542" s="8" t="s">
        <v>9</v>
      </c>
      <c r="D542" s="9"/>
      <c r="E542" s="9"/>
      <c r="F542" s="45"/>
    </row>
    <row r="543" spans="1:6" ht="12.75">
      <c r="A543" s="86" t="s">
        <v>12</v>
      </c>
      <c r="B543" s="77" t="s">
        <v>7</v>
      </c>
      <c r="C543" s="10" t="s">
        <v>8</v>
      </c>
      <c r="D543" s="11"/>
      <c r="E543" s="11">
        <v>19</v>
      </c>
      <c r="F543" s="46"/>
    </row>
    <row r="544" spans="1:6" ht="12.75">
      <c r="A544" s="81"/>
      <c r="B544" s="84"/>
      <c r="C544" s="5" t="s">
        <v>9</v>
      </c>
      <c r="D544" s="6"/>
      <c r="E544" s="6">
        <v>24218.81</v>
      </c>
      <c r="F544" s="43"/>
    </row>
    <row r="545" spans="1:6" ht="12.75">
      <c r="A545" s="81"/>
      <c r="B545" s="84" t="s">
        <v>10</v>
      </c>
      <c r="C545" s="5" t="s">
        <v>8</v>
      </c>
      <c r="D545" s="7">
        <v>35</v>
      </c>
      <c r="E545" s="7">
        <v>266</v>
      </c>
      <c r="F545" s="44"/>
    </row>
    <row r="546" spans="1:6" ht="13.5" thickBot="1">
      <c r="A546" s="87"/>
      <c r="B546" s="78"/>
      <c r="C546" s="12" t="s">
        <v>9</v>
      </c>
      <c r="D546" s="13">
        <v>250006</v>
      </c>
      <c r="E546" s="13">
        <v>354726.97</v>
      </c>
      <c r="F546" s="47"/>
    </row>
    <row r="547" spans="1:6" ht="12.75">
      <c r="A547" s="80" t="s">
        <v>13</v>
      </c>
      <c r="B547" s="83" t="s">
        <v>7</v>
      </c>
      <c r="C547" s="3" t="s">
        <v>8</v>
      </c>
      <c r="D547" s="14">
        <f aca="true" t="shared" si="23" ref="D547:F550">D535+D539+D543</f>
        <v>0</v>
      </c>
      <c r="E547" s="14">
        <f t="shared" si="23"/>
        <v>19</v>
      </c>
      <c r="F547" s="48">
        <f t="shared" si="23"/>
        <v>0</v>
      </c>
    </row>
    <row r="548" spans="1:6" ht="12.75">
      <c r="A548" s="81"/>
      <c r="B548" s="84"/>
      <c r="C548" s="5" t="s">
        <v>9</v>
      </c>
      <c r="D548" s="15">
        <f t="shared" si="23"/>
        <v>0</v>
      </c>
      <c r="E548" s="15">
        <f t="shared" si="23"/>
        <v>24218.81</v>
      </c>
      <c r="F548" s="49">
        <f t="shared" si="23"/>
        <v>0</v>
      </c>
    </row>
    <row r="549" spans="1:6" ht="12.75">
      <c r="A549" s="81"/>
      <c r="B549" s="84" t="s">
        <v>10</v>
      </c>
      <c r="C549" s="5" t="s">
        <v>8</v>
      </c>
      <c r="D549" s="16">
        <f t="shared" si="23"/>
        <v>35</v>
      </c>
      <c r="E549" s="16">
        <f t="shared" si="23"/>
        <v>276</v>
      </c>
      <c r="F549" s="50">
        <f t="shared" si="23"/>
        <v>0</v>
      </c>
    </row>
    <row r="550" spans="1:6" ht="13.5" thickBot="1">
      <c r="A550" s="82"/>
      <c r="B550" s="85"/>
      <c r="C550" s="8" t="s">
        <v>9</v>
      </c>
      <c r="D550" s="17">
        <f t="shared" si="23"/>
        <v>250006</v>
      </c>
      <c r="E550" s="17">
        <f t="shared" si="23"/>
        <v>372278.97</v>
      </c>
      <c r="F550" s="51">
        <f t="shared" si="23"/>
        <v>0</v>
      </c>
    </row>
    <row r="551" ht="12.75">
      <c r="G551" s="29">
        <v>9</v>
      </c>
    </row>
    <row r="552" spans="1:6" ht="15.75">
      <c r="A552" s="1" t="s">
        <v>0</v>
      </c>
      <c r="B552" s="66" t="s">
        <v>36</v>
      </c>
      <c r="C552" s="67"/>
      <c r="D552" s="67"/>
      <c r="E552" s="67"/>
      <c r="F552" s="68"/>
    </row>
    <row r="553" spans="1:6" ht="13.5" thickBot="1">
      <c r="A553" s="69"/>
      <c r="B553" s="69"/>
      <c r="C553" s="69"/>
      <c r="D553" s="69"/>
      <c r="E553" s="69"/>
      <c r="F553" s="69"/>
    </row>
    <row r="554" spans="1:6" ht="16.5" thickBot="1">
      <c r="A554" s="70" t="s">
        <v>2</v>
      </c>
      <c r="B554" s="71"/>
      <c r="C554" s="72"/>
      <c r="D554" s="2" t="s">
        <v>3</v>
      </c>
      <c r="E554" s="2" t="s">
        <v>4</v>
      </c>
      <c r="F554" s="41" t="s">
        <v>5</v>
      </c>
    </row>
    <row r="555" spans="1:6" ht="12.75">
      <c r="A555" s="80" t="s">
        <v>6</v>
      </c>
      <c r="B555" s="83" t="s">
        <v>7</v>
      </c>
      <c r="C555" s="3" t="s">
        <v>8</v>
      </c>
      <c r="D555" s="4"/>
      <c r="E555" s="4">
        <v>2</v>
      </c>
      <c r="F555" s="42"/>
    </row>
    <row r="556" spans="1:6" ht="12.75">
      <c r="A556" s="81"/>
      <c r="B556" s="84"/>
      <c r="C556" s="5" t="s">
        <v>9</v>
      </c>
      <c r="D556" s="6"/>
      <c r="E556" s="6">
        <v>3952</v>
      </c>
      <c r="F556" s="43"/>
    </row>
    <row r="557" spans="1:6" ht="12.75">
      <c r="A557" s="81"/>
      <c r="B557" s="84" t="s">
        <v>10</v>
      </c>
      <c r="C557" s="5" t="s">
        <v>8</v>
      </c>
      <c r="D557" s="7"/>
      <c r="E557" s="7">
        <v>7</v>
      </c>
      <c r="F557" s="44"/>
    </row>
    <row r="558" spans="1:6" ht="13.5" thickBot="1">
      <c r="A558" s="82"/>
      <c r="B558" s="85"/>
      <c r="C558" s="8" t="s">
        <v>9</v>
      </c>
      <c r="D558" s="9"/>
      <c r="E558" s="9">
        <v>10819</v>
      </c>
      <c r="F558" s="45"/>
    </row>
    <row r="559" spans="1:6" ht="12.75">
      <c r="A559" s="80" t="s">
        <v>11</v>
      </c>
      <c r="B559" s="83" t="s">
        <v>7</v>
      </c>
      <c r="C559" s="3" t="s">
        <v>8</v>
      </c>
      <c r="D559" s="4"/>
      <c r="E559" s="4"/>
      <c r="F559" s="42"/>
    </row>
    <row r="560" spans="1:6" ht="12.75">
      <c r="A560" s="81"/>
      <c r="B560" s="84"/>
      <c r="C560" s="5" t="s">
        <v>9</v>
      </c>
      <c r="D560" s="6"/>
      <c r="E560" s="6"/>
      <c r="F560" s="43"/>
    </row>
    <row r="561" spans="1:6" ht="12.75">
      <c r="A561" s="81"/>
      <c r="B561" s="84" t="s">
        <v>10</v>
      </c>
      <c r="C561" s="5" t="s">
        <v>8</v>
      </c>
      <c r="D561" s="7"/>
      <c r="E561" s="7"/>
      <c r="F561" s="44"/>
    </row>
    <row r="562" spans="1:6" ht="13.5" thickBot="1">
      <c r="A562" s="82"/>
      <c r="B562" s="85"/>
      <c r="C562" s="8" t="s">
        <v>9</v>
      </c>
      <c r="D562" s="9"/>
      <c r="E562" s="9"/>
      <c r="F562" s="45"/>
    </row>
    <row r="563" spans="1:6" ht="12.75">
      <c r="A563" s="86" t="s">
        <v>12</v>
      </c>
      <c r="B563" s="77" t="s">
        <v>7</v>
      </c>
      <c r="C563" s="10" t="s">
        <v>8</v>
      </c>
      <c r="D563" s="11"/>
      <c r="E563" s="11"/>
      <c r="F563" s="46"/>
    </row>
    <row r="564" spans="1:6" ht="12.75">
      <c r="A564" s="81"/>
      <c r="B564" s="84"/>
      <c r="C564" s="5" t="s">
        <v>9</v>
      </c>
      <c r="D564" s="6"/>
      <c r="E564" s="6"/>
      <c r="F564" s="43"/>
    </row>
    <row r="565" spans="1:6" ht="12.75">
      <c r="A565" s="81"/>
      <c r="B565" s="84" t="s">
        <v>10</v>
      </c>
      <c r="C565" s="5" t="s">
        <v>8</v>
      </c>
      <c r="D565" s="7">
        <v>1</v>
      </c>
      <c r="E565" s="7">
        <v>47</v>
      </c>
      <c r="F565" s="44"/>
    </row>
    <row r="566" spans="1:6" ht="13.5" thickBot="1">
      <c r="A566" s="87"/>
      <c r="B566" s="78"/>
      <c r="C566" s="12" t="s">
        <v>9</v>
      </c>
      <c r="D566" s="13">
        <v>1561</v>
      </c>
      <c r="E566" s="13">
        <v>89830</v>
      </c>
      <c r="F566" s="47"/>
    </row>
    <row r="567" spans="1:6" ht="12.75">
      <c r="A567" s="80" t="s">
        <v>13</v>
      </c>
      <c r="B567" s="83" t="s">
        <v>7</v>
      </c>
      <c r="C567" s="3" t="s">
        <v>8</v>
      </c>
      <c r="D567" s="14">
        <f aca="true" t="shared" si="24" ref="D567:F570">D555+D559+D563</f>
        <v>0</v>
      </c>
      <c r="E567" s="14">
        <f t="shared" si="24"/>
        <v>2</v>
      </c>
      <c r="F567" s="48">
        <f t="shared" si="24"/>
        <v>0</v>
      </c>
    </row>
    <row r="568" spans="1:6" ht="12.75">
      <c r="A568" s="81"/>
      <c r="B568" s="84"/>
      <c r="C568" s="5" t="s">
        <v>9</v>
      </c>
      <c r="D568" s="15">
        <f t="shared" si="24"/>
        <v>0</v>
      </c>
      <c r="E568" s="15">
        <f t="shared" si="24"/>
        <v>3952</v>
      </c>
      <c r="F568" s="49">
        <f t="shared" si="24"/>
        <v>0</v>
      </c>
    </row>
    <row r="569" spans="1:6" ht="12.75">
      <c r="A569" s="81"/>
      <c r="B569" s="84" t="s">
        <v>10</v>
      </c>
      <c r="C569" s="5" t="s">
        <v>8</v>
      </c>
      <c r="D569" s="16">
        <f t="shared" si="24"/>
        <v>1</v>
      </c>
      <c r="E569" s="16">
        <f t="shared" si="24"/>
        <v>54</v>
      </c>
      <c r="F569" s="50">
        <f t="shared" si="24"/>
        <v>0</v>
      </c>
    </row>
    <row r="570" spans="1:6" ht="13.5" thickBot="1">
      <c r="A570" s="82"/>
      <c r="B570" s="85"/>
      <c r="C570" s="8" t="s">
        <v>9</v>
      </c>
      <c r="D570" s="17">
        <f t="shared" si="24"/>
        <v>1561</v>
      </c>
      <c r="E570" s="17">
        <f t="shared" si="24"/>
        <v>100649</v>
      </c>
      <c r="F570" s="51">
        <f t="shared" si="24"/>
        <v>0</v>
      </c>
    </row>
    <row r="573" spans="1:6" ht="15.75">
      <c r="A573" s="1" t="s">
        <v>0</v>
      </c>
      <c r="B573" s="66" t="s">
        <v>37</v>
      </c>
      <c r="C573" s="67"/>
      <c r="D573" s="67"/>
      <c r="E573" s="67"/>
      <c r="F573" s="68"/>
    </row>
    <row r="574" spans="1:6" ht="13.5" thickBot="1">
      <c r="A574" s="69"/>
      <c r="B574" s="69"/>
      <c r="C574" s="69"/>
      <c r="D574" s="69"/>
      <c r="E574" s="69"/>
      <c r="F574" s="69"/>
    </row>
    <row r="575" spans="1:6" ht="16.5" thickBot="1">
      <c r="A575" s="70" t="s">
        <v>2</v>
      </c>
      <c r="B575" s="71"/>
      <c r="C575" s="72"/>
      <c r="D575" s="2" t="s">
        <v>3</v>
      </c>
      <c r="E575" s="2" t="s">
        <v>4</v>
      </c>
      <c r="F575" s="41" t="s">
        <v>5</v>
      </c>
    </row>
    <row r="576" spans="1:6" ht="12.75">
      <c r="A576" s="80" t="s">
        <v>6</v>
      </c>
      <c r="B576" s="83" t="s">
        <v>7</v>
      </c>
      <c r="C576" s="3" t="s">
        <v>8</v>
      </c>
      <c r="D576" s="4"/>
      <c r="E576" s="4"/>
      <c r="F576" s="42"/>
    </row>
    <row r="577" spans="1:6" ht="12.75">
      <c r="A577" s="81"/>
      <c r="B577" s="84"/>
      <c r="C577" s="5" t="s">
        <v>9</v>
      </c>
      <c r="D577" s="6"/>
      <c r="E577" s="6"/>
      <c r="F577" s="43"/>
    </row>
    <row r="578" spans="1:6" ht="12.75">
      <c r="A578" s="81"/>
      <c r="B578" s="84" t="s">
        <v>10</v>
      </c>
      <c r="C578" s="5" t="s">
        <v>8</v>
      </c>
      <c r="D578" s="7"/>
      <c r="E578" s="7"/>
      <c r="F578" s="44"/>
    </row>
    <row r="579" spans="1:6" ht="13.5" thickBot="1">
      <c r="A579" s="82"/>
      <c r="B579" s="85"/>
      <c r="C579" s="8" t="s">
        <v>9</v>
      </c>
      <c r="D579" s="9"/>
      <c r="E579" s="9"/>
      <c r="F579" s="45"/>
    </row>
    <row r="580" spans="1:6" ht="12.75">
      <c r="A580" s="80" t="s">
        <v>11</v>
      </c>
      <c r="B580" s="83" t="s">
        <v>7</v>
      </c>
      <c r="C580" s="3" t="s">
        <v>8</v>
      </c>
      <c r="D580" s="4"/>
      <c r="E580" s="4"/>
      <c r="F580" s="42"/>
    </row>
    <row r="581" spans="1:6" ht="12.75">
      <c r="A581" s="81"/>
      <c r="B581" s="84"/>
      <c r="C581" s="5" t="s">
        <v>9</v>
      </c>
      <c r="D581" s="6"/>
      <c r="E581" s="6"/>
      <c r="F581" s="43"/>
    </row>
    <row r="582" spans="1:6" ht="12.75">
      <c r="A582" s="81"/>
      <c r="B582" s="84" t="s">
        <v>10</v>
      </c>
      <c r="C582" s="5" t="s">
        <v>8</v>
      </c>
      <c r="D582" s="7"/>
      <c r="E582" s="7"/>
      <c r="F582" s="44"/>
    </row>
    <row r="583" spans="1:6" ht="13.5" thickBot="1">
      <c r="A583" s="82"/>
      <c r="B583" s="85"/>
      <c r="C583" s="8" t="s">
        <v>9</v>
      </c>
      <c r="D583" s="9"/>
      <c r="E583" s="9"/>
      <c r="F583" s="45"/>
    </row>
    <row r="584" spans="1:6" ht="12.75">
      <c r="A584" s="86" t="s">
        <v>12</v>
      </c>
      <c r="B584" s="77" t="s">
        <v>7</v>
      </c>
      <c r="C584" s="10" t="s">
        <v>8</v>
      </c>
      <c r="D584" s="11"/>
      <c r="E584" s="11">
        <v>1</v>
      </c>
      <c r="F584" s="46"/>
    </row>
    <row r="585" spans="1:6" ht="12.75">
      <c r="A585" s="81"/>
      <c r="B585" s="84"/>
      <c r="C585" s="5" t="s">
        <v>9</v>
      </c>
      <c r="D585" s="6"/>
      <c r="E585" s="6">
        <v>4902</v>
      </c>
      <c r="F585" s="43"/>
    </row>
    <row r="586" spans="1:6" ht="12.75">
      <c r="A586" s="81"/>
      <c r="B586" s="84" t="s">
        <v>10</v>
      </c>
      <c r="C586" s="5" t="s">
        <v>8</v>
      </c>
      <c r="D586" s="7">
        <v>9</v>
      </c>
      <c r="E586" s="7">
        <v>218</v>
      </c>
      <c r="F586" s="44">
        <v>1</v>
      </c>
    </row>
    <row r="587" spans="1:6" ht="13.5" thickBot="1">
      <c r="A587" s="87"/>
      <c r="B587" s="78"/>
      <c r="C587" s="12" t="s">
        <v>9</v>
      </c>
      <c r="D587" s="13">
        <v>42128</v>
      </c>
      <c r="E587" s="13">
        <v>304302.1</v>
      </c>
      <c r="F587" s="47">
        <v>47039</v>
      </c>
    </row>
    <row r="588" spans="1:6" ht="12.75">
      <c r="A588" s="80" t="s">
        <v>13</v>
      </c>
      <c r="B588" s="83" t="s">
        <v>7</v>
      </c>
      <c r="C588" s="3" t="s">
        <v>8</v>
      </c>
      <c r="D588" s="14">
        <f aca="true" t="shared" si="25" ref="D588:F591">D576+D580+D584</f>
        <v>0</v>
      </c>
      <c r="E588" s="14">
        <f t="shared" si="25"/>
        <v>1</v>
      </c>
      <c r="F588" s="48">
        <f t="shared" si="25"/>
        <v>0</v>
      </c>
    </row>
    <row r="589" spans="1:6" ht="12.75">
      <c r="A589" s="81"/>
      <c r="B589" s="84"/>
      <c r="C589" s="5" t="s">
        <v>9</v>
      </c>
      <c r="D589" s="15">
        <f t="shared" si="25"/>
        <v>0</v>
      </c>
      <c r="E589" s="15">
        <f t="shared" si="25"/>
        <v>4902</v>
      </c>
      <c r="F589" s="49">
        <f t="shared" si="25"/>
        <v>0</v>
      </c>
    </row>
    <row r="590" spans="1:6" ht="12.75">
      <c r="A590" s="81"/>
      <c r="B590" s="84" t="s">
        <v>10</v>
      </c>
      <c r="C590" s="5" t="s">
        <v>8</v>
      </c>
      <c r="D590" s="16">
        <f t="shared" si="25"/>
        <v>9</v>
      </c>
      <c r="E590" s="16">
        <f t="shared" si="25"/>
        <v>218</v>
      </c>
      <c r="F590" s="50">
        <f t="shared" si="25"/>
        <v>1</v>
      </c>
    </row>
    <row r="591" spans="1:6" ht="13.5" thickBot="1">
      <c r="A591" s="82"/>
      <c r="B591" s="85"/>
      <c r="C591" s="8" t="s">
        <v>9</v>
      </c>
      <c r="D591" s="17">
        <f t="shared" si="25"/>
        <v>42128</v>
      </c>
      <c r="E591" s="17">
        <f t="shared" si="25"/>
        <v>304302.1</v>
      </c>
      <c r="F591" s="51">
        <f t="shared" si="25"/>
        <v>47039</v>
      </c>
    </row>
    <row r="594" spans="1:6" ht="15.75">
      <c r="A594" s="1" t="s">
        <v>0</v>
      </c>
      <c r="B594" s="66" t="s">
        <v>38</v>
      </c>
      <c r="C594" s="67"/>
      <c r="D594" s="67"/>
      <c r="E594" s="67"/>
      <c r="F594" s="68"/>
    </row>
    <row r="595" spans="1:6" ht="13.5" thickBot="1">
      <c r="A595" s="69"/>
      <c r="B595" s="69"/>
      <c r="C595" s="69"/>
      <c r="D595" s="69"/>
      <c r="E595" s="69"/>
      <c r="F595" s="69"/>
    </row>
    <row r="596" spans="1:6" ht="16.5" thickBot="1">
      <c r="A596" s="70" t="s">
        <v>2</v>
      </c>
      <c r="B596" s="71"/>
      <c r="C596" s="72"/>
      <c r="D596" s="2" t="s">
        <v>3</v>
      </c>
      <c r="E596" s="2" t="s">
        <v>4</v>
      </c>
      <c r="F596" s="41" t="s">
        <v>5</v>
      </c>
    </row>
    <row r="597" spans="1:6" ht="12.75">
      <c r="A597" s="80" t="s">
        <v>6</v>
      </c>
      <c r="B597" s="83" t="s">
        <v>7</v>
      </c>
      <c r="C597" s="3" t="s">
        <v>8</v>
      </c>
      <c r="D597" s="4"/>
      <c r="E597" s="4"/>
      <c r="F597" s="42"/>
    </row>
    <row r="598" spans="1:6" ht="12.75">
      <c r="A598" s="81"/>
      <c r="B598" s="84"/>
      <c r="C598" s="5" t="s">
        <v>9</v>
      </c>
      <c r="D598" s="6"/>
      <c r="E598" s="6"/>
      <c r="F598" s="43"/>
    </row>
    <row r="599" spans="1:6" ht="12.75">
      <c r="A599" s="81"/>
      <c r="B599" s="84" t="s">
        <v>10</v>
      </c>
      <c r="C599" s="5" t="s">
        <v>8</v>
      </c>
      <c r="D599" s="7"/>
      <c r="E599" s="7">
        <v>2</v>
      </c>
      <c r="F599" s="44"/>
    </row>
    <row r="600" spans="1:6" ht="13.5" thickBot="1">
      <c r="A600" s="82"/>
      <c r="B600" s="85"/>
      <c r="C600" s="8" t="s">
        <v>9</v>
      </c>
      <c r="D600" s="9"/>
      <c r="E600" s="9">
        <v>2148</v>
      </c>
      <c r="F600" s="45"/>
    </row>
    <row r="601" spans="1:6" ht="12.75">
      <c r="A601" s="80" t="s">
        <v>11</v>
      </c>
      <c r="B601" s="83" t="s">
        <v>7</v>
      </c>
      <c r="C601" s="3" t="s">
        <v>8</v>
      </c>
      <c r="D601" s="4"/>
      <c r="E601" s="4"/>
      <c r="F601" s="42"/>
    </row>
    <row r="602" spans="1:6" ht="12.75">
      <c r="A602" s="81"/>
      <c r="B602" s="84"/>
      <c r="C602" s="5" t="s">
        <v>9</v>
      </c>
      <c r="D602" s="6"/>
      <c r="E602" s="6"/>
      <c r="F602" s="43"/>
    </row>
    <row r="603" spans="1:6" ht="12.75">
      <c r="A603" s="81"/>
      <c r="B603" s="84" t="s">
        <v>10</v>
      </c>
      <c r="C603" s="5" t="s">
        <v>8</v>
      </c>
      <c r="D603" s="7"/>
      <c r="E603" s="7"/>
      <c r="F603" s="44"/>
    </row>
    <row r="604" spans="1:6" ht="13.5" thickBot="1">
      <c r="A604" s="82"/>
      <c r="B604" s="85"/>
      <c r="C604" s="8" t="s">
        <v>9</v>
      </c>
      <c r="D604" s="9"/>
      <c r="E604" s="9"/>
      <c r="F604" s="45"/>
    </row>
    <row r="605" spans="1:6" ht="12.75">
      <c r="A605" s="86" t="s">
        <v>12</v>
      </c>
      <c r="B605" s="77" t="s">
        <v>7</v>
      </c>
      <c r="C605" s="10" t="s">
        <v>8</v>
      </c>
      <c r="D605" s="11"/>
      <c r="E605" s="11"/>
      <c r="F605" s="46"/>
    </row>
    <row r="606" spans="1:6" ht="12.75">
      <c r="A606" s="81"/>
      <c r="B606" s="84"/>
      <c r="C606" s="5" t="s">
        <v>9</v>
      </c>
      <c r="D606" s="6"/>
      <c r="E606" s="6"/>
      <c r="F606" s="43"/>
    </row>
    <row r="607" spans="1:6" ht="12.75">
      <c r="A607" s="81"/>
      <c r="B607" s="84" t="s">
        <v>10</v>
      </c>
      <c r="C607" s="5" t="s">
        <v>8</v>
      </c>
      <c r="D607" s="7"/>
      <c r="E607" s="7">
        <v>4</v>
      </c>
      <c r="F607" s="44"/>
    </row>
    <row r="608" spans="1:6" ht="13.5" thickBot="1">
      <c r="A608" s="87"/>
      <c r="B608" s="78"/>
      <c r="C608" s="12" t="s">
        <v>9</v>
      </c>
      <c r="D608" s="13"/>
      <c r="E608" s="13">
        <v>4843</v>
      </c>
      <c r="F608" s="47"/>
    </row>
    <row r="609" spans="1:6" ht="12.75">
      <c r="A609" s="80" t="s">
        <v>13</v>
      </c>
      <c r="B609" s="83" t="s">
        <v>7</v>
      </c>
      <c r="C609" s="3" t="s">
        <v>8</v>
      </c>
      <c r="D609" s="14">
        <f aca="true" t="shared" si="26" ref="D609:F612">D597+D601+D605</f>
        <v>0</v>
      </c>
      <c r="E609" s="14">
        <f t="shared" si="26"/>
        <v>0</v>
      </c>
      <c r="F609" s="48">
        <f t="shared" si="26"/>
        <v>0</v>
      </c>
    </row>
    <row r="610" spans="1:6" ht="12.75">
      <c r="A610" s="81"/>
      <c r="B610" s="84"/>
      <c r="C610" s="5" t="s">
        <v>9</v>
      </c>
      <c r="D610" s="15">
        <f t="shared" si="26"/>
        <v>0</v>
      </c>
      <c r="E610" s="15">
        <f t="shared" si="26"/>
        <v>0</v>
      </c>
      <c r="F610" s="49">
        <f t="shared" si="26"/>
        <v>0</v>
      </c>
    </row>
    <row r="611" spans="1:6" ht="12.75">
      <c r="A611" s="81"/>
      <c r="B611" s="84" t="s">
        <v>10</v>
      </c>
      <c r="C611" s="5" t="s">
        <v>8</v>
      </c>
      <c r="D611" s="16">
        <f t="shared" si="26"/>
        <v>0</v>
      </c>
      <c r="E611" s="16">
        <f t="shared" si="26"/>
        <v>6</v>
      </c>
      <c r="F611" s="50">
        <f t="shared" si="26"/>
        <v>0</v>
      </c>
    </row>
    <row r="612" spans="1:6" ht="13.5" thickBot="1">
      <c r="A612" s="82"/>
      <c r="B612" s="85"/>
      <c r="C612" s="8" t="s">
        <v>9</v>
      </c>
      <c r="D612" s="17">
        <f t="shared" si="26"/>
        <v>0</v>
      </c>
      <c r="E612" s="17">
        <f t="shared" si="26"/>
        <v>6991</v>
      </c>
      <c r="F612" s="51">
        <f t="shared" si="26"/>
        <v>0</v>
      </c>
    </row>
    <row r="613" ht="12.75">
      <c r="G613" s="29">
        <v>10</v>
      </c>
    </row>
    <row r="614" spans="1:6" ht="15.75">
      <c r="A614" s="1" t="s">
        <v>0</v>
      </c>
      <c r="B614" s="66" t="s">
        <v>39</v>
      </c>
      <c r="C614" s="67"/>
      <c r="D614" s="67"/>
      <c r="E614" s="67"/>
      <c r="F614" s="68"/>
    </row>
    <row r="615" spans="1:6" ht="13.5" thickBot="1">
      <c r="A615" s="69"/>
      <c r="B615" s="69"/>
      <c r="C615" s="69"/>
      <c r="D615" s="69"/>
      <c r="E615" s="69"/>
      <c r="F615" s="69"/>
    </row>
    <row r="616" spans="1:6" ht="16.5" thickBot="1">
      <c r="A616" s="70" t="s">
        <v>2</v>
      </c>
      <c r="B616" s="71"/>
      <c r="C616" s="72"/>
      <c r="D616" s="2" t="s">
        <v>3</v>
      </c>
      <c r="E616" s="2" t="s">
        <v>4</v>
      </c>
      <c r="F616" s="41" t="s">
        <v>5</v>
      </c>
    </row>
    <row r="617" spans="1:6" ht="12.75">
      <c r="A617" s="80" t="s">
        <v>6</v>
      </c>
      <c r="B617" s="83" t="s">
        <v>7</v>
      </c>
      <c r="C617" s="3" t="s">
        <v>8</v>
      </c>
      <c r="D617" s="4"/>
      <c r="E617" s="4">
        <v>80</v>
      </c>
      <c r="F617" s="42"/>
    </row>
    <row r="618" spans="1:6" ht="12.75">
      <c r="A618" s="81"/>
      <c r="B618" s="84"/>
      <c r="C618" s="5" t="s">
        <v>9</v>
      </c>
      <c r="D618" s="6"/>
      <c r="E618" s="6">
        <v>66982</v>
      </c>
      <c r="F618" s="43"/>
    </row>
    <row r="619" spans="1:6" ht="12.75">
      <c r="A619" s="81"/>
      <c r="B619" s="84" t="s">
        <v>10</v>
      </c>
      <c r="C619" s="5" t="s">
        <v>8</v>
      </c>
      <c r="D619" s="7">
        <v>1</v>
      </c>
      <c r="E619" s="7">
        <v>11</v>
      </c>
      <c r="F619" s="44"/>
    </row>
    <row r="620" spans="1:6" ht="13.5" thickBot="1">
      <c r="A620" s="82"/>
      <c r="B620" s="85"/>
      <c r="C620" s="8" t="s">
        <v>9</v>
      </c>
      <c r="D620" s="9">
        <v>5285</v>
      </c>
      <c r="E620" s="9">
        <v>8985</v>
      </c>
      <c r="F620" s="45"/>
    </row>
    <row r="621" spans="1:6" ht="12.75">
      <c r="A621" s="80" t="s">
        <v>11</v>
      </c>
      <c r="B621" s="83" t="s">
        <v>7</v>
      </c>
      <c r="C621" s="3" t="s">
        <v>8</v>
      </c>
      <c r="D621" s="4"/>
      <c r="E621" s="4"/>
      <c r="F621" s="42"/>
    </row>
    <row r="622" spans="1:6" ht="12.75">
      <c r="A622" s="81"/>
      <c r="B622" s="84"/>
      <c r="C622" s="5" t="s">
        <v>9</v>
      </c>
      <c r="D622" s="6"/>
      <c r="E622" s="6"/>
      <c r="F622" s="43"/>
    </row>
    <row r="623" spans="1:6" ht="12.75">
      <c r="A623" s="81"/>
      <c r="B623" s="84" t="s">
        <v>10</v>
      </c>
      <c r="C623" s="5" t="s">
        <v>8</v>
      </c>
      <c r="D623" s="7">
        <v>4</v>
      </c>
      <c r="E623" s="7">
        <v>6</v>
      </c>
      <c r="F623" s="44">
        <v>1</v>
      </c>
    </row>
    <row r="624" spans="1:6" ht="13.5" thickBot="1">
      <c r="A624" s="82"/>
      <c r="B624" s="85"/>
      <c r="C624" s="8" t="s">
        <v>9</v>
      </c>
      <c r="D624" s="9">
        <v>101050</v>
      </c>
      <c r="E624" s="9">
        <v>5353</v>
      </c>
      <c r="F624" s="45">
        <v>13214</v>
      </c>
    </row>
    <row r="625" spans="1:6" ht="12.75">
      <c r="A625" s="86" t="s">
        <v>12</v>
      </c>
      <c r="B625" s="77" t="s">
        <v>7</v>
      </c>
      <c r="C625" s="10" t="s">
        <v>8</v>
      </c>
      <c r="D625" s="11"/>
      <c r="E625" s="11">
        <v>342</v>
      </c>
      <c r="F625" s="46"/>
    </row>
    <row r="626" spans="1:6" ht="12.75">
      <c r="A626" s="81"/>
      <c r="B626" s="84"/>
      <c r="C626" s="5" t="s">
        <v>9</v>
      </c>
      <c r="D626" s="6"/>
      <c r="E626" s="6">
        <v>311179</v>
      </c>
      <c r="F626" s="43"/>
    </row>
    <row r="627" spans="1:6" ht="12.75">
      <c r="A627" s="81"/>
      <c r="B627" s="84" t="s">
        <v>10</v>
      </c>
      <c r="C627" s="5" t="s">
        <v>8</v>
      </c>
      <c r="D627" s="7">
        <v>13</v>
      </c>
      <c r="E627" s="7">
        <v>180</v>
      </c>
      <c r="F627" s="44"/>
    </row>
    <row r="628" spans="1:6" ht="13.5" thickBot="1">
      <c r="A628" s="87"/>
      <c r="B628" s="78"/>
      <c r="C628" s="12" t="s">
        <v>9</v>
      </c>
      <c r="D628" s="13">
        <v>17210</v>
      </c>
      <c r="E628" s="13">
        <v>178915</v>
      </c>
      <c r="F628" s="47"/>
    </row>
    <row r="629" spans="1:6" ht="12.75">
      <c r="A629" s="80" t="s">
        <v>13</v>
      </c>
      <c r="B629" s="83" t="s">
        <v>7</v>
      </c>
      <c r="C629" s="3" t="s">
        <v>8</v>
      </c>
      <c r="D629" s="14">
        <f aca="true" t="shared" si="27" ref="D629:F632">D617+D621+D625</f>
        <v>0</v>
      </c>
      <c r="E629" s="14">
        <f t="shared" si="27"/>
        <v>422</v>
      </c>
      <c r="F629" s="48">
        <f t="shared" si="27"/>
        <v>0</v>
      </c>
    </row>
    <row r="630" spans="1:6" ht="12.75">
      <c r="A630" s="81"/>
      <c r="B630" s="84"/>
      <c r="C630" s="5" t="s">
        <v>9</v>
      </c>
      <c r="D630" s="15">
        <f t="shared" si="27"/>
        <v>0</v>
      </c>
      <c r="E630" s="15">
        <f t="shared" si="27"/>
        <v>378161</v>
      </c>
      <c r="F630" s="49">
        <f t="shared" si="27"/>
        <v>0</v>
      </c>
    </row>
    <row r="631" spans="1:6" ht="12.75">
      <c r="A631" s="81"/>
      <c r="B631" s="84" t="s">
        <v>10</v>
      </c>
      <c r="C631" s="5" t="s">
        <v>8</v>
      </c>
      <c r="D631" s="16">
        <f t="shared" si="27"/>
        <v>18</v>
      </c>
      <c r="E631" s="16">
        <f t="shared" si="27"/>
        <v>197</v>
      </c>
      <c r="F631" s="50">
        <f t="shared" si="27"/>
        <v>1</v>
      </c>
    </row>
    <row r="632" spans="1:6" ht="13.5" thickBot="1">
      <c r="A632" s="82"/>
      <c r="B632" s="85"/>
      <c r="C632" s="8" t="s">
        <v>9</v>
      </c>
      <c r="D632" s="17">
        <f t="shared" si="27"/>
        <v>123545</v>
      </c>
      <c r="E632" s="17">
        <f t="shared" si="27"/>
        <v>193253</v>
      </c>
      <c r="F632" s="51">
        <f t="shared" si="27"/>
        <v>13214</v>
      </c>
    </row>
    <row r="635" spans="1:6" ht="15.75">
      <c r="A635" s="1" t="s">
        <v>0</v>
      </c>
      <c r="B635" s="66" t="s">
        <v>40</v>
      </c>
      <c r="C635" s="67"/>
      <c r="D635" s="67"/>
      <c r="E635" s="67"/>
      <c r="F635" s="68"/>
    </row>
    <row r="636" spans="1:6" ht="13.5" thickBot="1">
      <c r="A636" s="69"/>
      <c r="B636" s="69"/>
      <c r="C636" s="69"/>
      <c r="D636" s="69"/>
      <c r="E636" s="69"/>
      <c r="F636" s="69"/>
    </row>
    <row r="637" spans="1:6" ht="16.5" thickBot="1">
      <c r="A637" s="70" t="s">
        <v>2</v>
      </c>
      <c r="B637" s="71"/>
      <c r="C637" s="72"/>
      <c r="D637" s="2" t="s">
        <v>3</v>
      </c>
      <c r="E637" s="2" t="s">
        <v>4</v>
      </c>
      <c r="F637" s="41" t="s">
        <v>5</v>
      </c>
    </row>
    <row r="638" spans="1:6" ht="12.75">
      <c r="A638" s="80" t="s">
        <v>6</v>
      </c>
      <c r="B638" s="83" t="s">
        <v>7</v>
      </c>
      <c r="C638" s="3" t="s">
        <v>8</v>
      </c>
      <c r="D638" s="4"/>
      <c r="E638" s="4"/>
      <c r="F638" s="42"/>
    </row>
    <row r="639" spans="1:6" ht="12.75">
      <c r="A639" s="81"/>
      <c r="B639" s="84"/>
      <c r="C639" s="5" t="s">
        <v>9</v>
      </c>
      <c r="D639" s="6"/>
      <c r="E639" s="6"/>
      <c r="F639" s="43"/>
    </row>
    <row r="640" spans="1:6" ht="12.75">
      <c r="A640" s="81"/>
      <c r="B640" s="84" t="s">
        <v>10</v>
      </c>
      <c r="C640" s="5" t="s">
        <v>8</v>
      </c>
      <c r="D640" s="7"/>
      <c r="E640" s="7">
        <v>4</v>
      </c>
      <c r="F640" s="44"/>
    </row>
    <row r="641" spans="1:6" ht="13.5" thickBot="1">
      <c r="A641" s="82"/>
      <c r="B641" s="85"/>
      <c r="C641" s="8" t="s">
        <v>9</v>
      </c>
      <c r="D641" s="9"/>
      <c r="E641" s="9">
        <v>6925</v>
      </c>
      <c r="F641" s="45"/>
    </row>
    <row r="642" spans="1:6" ht="12.75">
      <c r="A642" s="80" t="s">
        <v>11</v>
      </c>
      <c r="B642" s="83" t="s">
        <v>7</v>
      </c>
      <c r="C642" s="3" t="s">
        <v>8</v>
      </c>
      <c r="D642" s="4"/>
      <c r="E642" s="4"/>
      <c r="F642" s="42"/>
    </row>
    <row r="643" spans="1:6" ht="12.75">
      <c r="A643" s="81"/>
      <c r="B643" s="84"/>
      <c r="C643" s="5" t="s">
        <v>9</v>
      </c>
      <c r="D643" s="6"/>
      <c r="E643" s="6"/>
      <c r="F643" s="43"/>
    </row>
    <row r="644" spans="1:6" ht="12.75">
      <c r="A644" s="81"/>
      <c r="B644" s="84" t="s">
        <v>10</v>
      </c>
      <c r="C644" s="5" t="s">
        <v>8</v>
      </c>
      <c r="D644" s="7"/>
      <c r="E644" s="7">
        <v>19</v>
      </c>
      <c r="F644" s="44"/>
    </row>
    <row r="645" spans="1:6" ht="13.5" thickBot="1">
      <c r="A645" s="82"/>
      <c r="B645" s="85"/>
      <c r="C645" s="8" t="s">
        <v>9</v>
      </c>
      <c r="D645" s="9"/>
      <c r="E645" s="9">
        <v>25846</v>
      </c>
      <c r="F645" s="45"/>
    </row>
    <row r="646" spans="1:6" ht="12.75">
      <c r="A646" s="86" t="s">
        <v>12</v>
      </c>
      <c r="B646" s="77" t="s">
        <v>7</v>
      </c>
      <c r="C646" s="10" t="s">
        <v>8</v>
      </c>
      <c r="D646" s="11">
        <v>10</v>
      </c>
      <c r="E646" s="11">
        <v>73</v>
      </c>
      <c r="F646" s="46"/>
    </row>
    <row r="647" spans="1:6" ht="12.75">
      <c r="A647" s="81"/>
      <c r="B647" s="84"/>
      <c r="C647" s="5" t="s">
        <v>9</v>
      </c>
      <c r="D647" s="6">
        <v>589</v>
      </c>
      <c r="E647" s="6">
        <v>77627</v>
      </c>
      <c r="F647" s="43"/>
    </row>
    <row r="648" spans="1:6" ht="12.75">
      <c r="A648" s="81"/>
      <c r="B648" s="84" t="s">
        <v>10</v>
      </c>
      <c r="C648" s="5" t="s">
        <v>8</v>
      </c>
      <c r="D648" s="7">
        <v>32</v>
      </c>
      <c r="E648" s="7">
        <v>379</v>
      </c>
      <c r="F648" s="44">
        <v>2</v>
      </c>
    </row>
    <row r="649" spans="1:6" ht="13.5" thickBot="1">
      <c r="A649" s="87"/>
      <c r="B649" s="78"/>
      <c r="C649" s="12" t="s">
        <v>9</v>
      </c>
      <c r="D649" s="13">
        <v>180844.94</v>
      </c>
      <c r="E649" s="13">
        <v>453981.96</v>
      </c>
      <c r="F649" s="47">
        <v>7875</v>
      </c>
    </row>
    <row r="650" spans="1:6" ht="12.75">
      <c r="A650" s="80" t="s">
        <v>13</v>
      </c>
      <c r="B650" s="83" t="s">
        <v>7</v>
      </c>
      <c r="C650" s="3" t="s">
        <v>8</v>
      </c>
      <c r="D650" s="14">
        <f aca="true" t="shared" si="28" ref="D650:F653">D638+D642+D646</f>
        <v>10</v>
      </c>
      <c r="E650" s="14">
        <f t="shared" si="28"/>
        <v>73</v>
      </c>
      <c r="F650" s="48">
        <f t="shared" si="28"/>
        <v>0</v>
      </c>
    </row>
    <row r="651" spans="1:6" ht="12.75">
      <c r="A651" s="81"/>
      <c r="B651" s="84"/>
      <c r="C651" s="5" t="s">
        <v>9</v>
      </c>
      <c r="D651" s="15">
        <f t="shared" si="28"/>
        <v>589</v>
      </c>
      <c r="E651" s="15">
        <f t="shared" si="28"/>
        <v>77627</v>
      </c>
      <c r="F651" s="49">
        <f t="shared" si="28"/>
        <v>0</v>
      </c>
    </row>
    <row r="652" spans="1:6" ht="12.75">
      <c r="A652" s="81"/>
      <c r="B652" s="84" t="s">
        <v>10</v>
      </c>
      <c r="C652" s="5" t="s">
        <v>8</v>
      </c>
      <c r="D652" s="16">
        <f t="shared" si="28"/>
        <v>32</v>
      </c>
      <c r="E652" s="16">
        <f t="shared" si="28"/>
        <v>402</v>
      </c>
      <c r="F652" s="50">
        <f t="shared" si="28"/>
        <v>2</v>
      </c>
    </row>
    <row r="653" spans="1:6" ht="13.5" thickBot="1">
      <c r="A653" s="82"/>
      <c r="B653" s="85"/>
      <c r="C653" s="8" t="s">
        <v>9</v>
      </c>
      <c r="D653" s="17">
        <f t="shared" si="28"/>
        <v>180844.94</v>
      </c>
      <c r="E653" s="17">
        <f t="shared" si="28"/>
        <v>486752.96</v>
      </c>
      <c r="F653" s="51">
        <f t="shared" si="28"/>
        <v>7875</v>
      </c>
    </row>
    <row r="656" spans="1:6" ht="15.75">
      <c r="A656" s="1" t="s">
        <v>0</v>
      </c>
      <c r="B656" s="66" t="s">
        <v>41</v>
      </c>
      <c r="C656" s="67"/>
      <c r="D656" s="67"/>
      <c r="E656" s="67"/>
      <c r="F656" s="68"/>
    </row>
    <row r="657" spans="1:6" ht="13.5" thickBot="1">
      <c r="A657" s="69"/>
      <c r="B657" s="69"/>
      <c r="C657" s="69"/>
      <c r="D657" s="69"/>
      <c r="E657" s="69"/>
      <c r="F657" s="69"/>
    </row>
    <row r="658" spans="1:6" ht="16.5" thickBot="1">
      <c r="A658" s="70" t="s">
        <v>2</v>
      </c>
      <c r="B658" s="71"/>
      <c r="C658" s="72"/>
      <c r="D658" s="2" t="s">
        <v>3</v>
      </c>
      <c r="E658" s="2" t="s">
        <v>4</v>
      </c>
      <c r="F658" s="41" t="s">
        <v>5</v>
      </c>
    </row>
    <row r="659" spans="1:6" ht="12.75">
      <c r="A659" s="80" t="s">
        <v>6</v>
      </c>
      <c r="B659" s="83" t="s">
        <v>7</v>
      </c>
      <c r="C659" s="3" t="s">
        <v>8</v>
      </c>
      <c r="D659" s="4"/>
      <c r="E659" s="4">
        <v>1</v>
      </c>
      <c r="F659" s="42"/>
    </row>
    <row r="660" spans="1:6" ht="12.75">
      <c r="A660" s="81"/>
      <c r="B660" s="84"/>
      <c r="C660" s="5" t="s">
        <v>9</v>
      </c>
      <c r="D660" s="6"/>
      <c r="E660" s="6">
        <v>1168</v>
      </c>
      <c r="F660" s="43"/>
    </row>
    <row r="661" spans="1:6" ht="12.75">
      <c r="A661" s="81"/>
      <c r="B661" s="84" t="s">
        <v>10</v>
      </c>
      <c r="C661" s="5" t="s">
        <v>8</v>
      </c>
      <c r="D661" s="7"/>
      <c r="E661" s="7"/>
      <c r="F661" s="44"/>
    </row>
    <row r="662" spans="1:6" ht="13.5" thickBot="1">
      <c r="A662" s="82"/>
      <c r="B662" s="85"/>
      <c r="C662" s="8" t="s">
        <v>9</v>
      </c>
      <c r="D662" s="9"/>
      <c r="E662" s="9"/>
      <c r="F662" s="45"/>
    </row>
    <row r="663" spans="1:6" ht="12.75">
      <c r="A663" s="80" t="s">
        <v>11</v>
      </c>
      <c r="B663" s="83" t="s">
        <v>7</v>
      </c>
      <c r="C663" s="3" t="s">
        <v>8</v>
      </c>
      <c r="D663" s="4"/>
      <c r="E663" s="4"/>
      <c r="F663" s="42"/>
    </row>
    <row r="664" spans="1:6" ht="12.75">
      <c r="A664" s="81"/>
      <c r="B664" s="84"/>
      <c r="C664" s="5" t="s">
        <v>9</v>
      </c>
      <c r="D664" s="6"/>
      <c r="E664" s="6"/>
      <c r="F664" s="43"/>
    </row>
    <row r="665" spans="1:6" ht="12.75">
      <c r="A665" s="81"/>
      <c r="B665" s="84" t="s">
        <v>10</v>
      </c>
      <c r="C665" s="5" t="s">
        <v>8</v>
      </c>
      <c r="D665" s="7"/>
      <c r="E665" s="7"/>
      <c r="F665" s="44"/>
    </row>
    <row r="666" spans="1:6" ht="13.5" thickBot="1">
      <c r="A666" s="82"/>
      <c r="B666" s="85"/>
      <c r="C666" s="8" t="s">
        <v>9</v>
      </c>
      <c r="D666" s="9"/>
      <c r="E666" s="9"/>
      <c r="F666" s="45"/>
    </row>
    <row r="667" spans="1:6" ht="12.75">
      <c r="A667" s="86" t="s">
        <v>12</v>
      </c>
      <c r="B667" s="77" t="s">
        <v>7</v>
      </c>
      <c r="C667" s="10" t="s">
        <v>8</v>
      </c>
      <c r="D667" s="11"/>
      <c r="E667" s="11">
        <v>23</v>
      </c>
      <c r="F667" s="46"/>
    </row>
    <row r="668" spans="1:6" ht="12.75">
      <c r="A668" s="81"/>
      <c r="B668" s="84"/>
      <c r="C668" s="5" t="s">
        <v>9</v>
      </c>
      <c r="D668" s="6"/>
      <c r="E668" s="6">
        <v>24693</v>
      </c>
      <c r="F668" s="43"/>
    </row>
    <row r="669" spans="1:6" ht="12.75">
      <c r="A669" s="81"/>
      <c r="B669" s="84" t="s">
        <v>10</v>
      </c>
      <c r="C669" s="5" t="s">
        <v>8</v>
      </c>
      <c r="D669" s="7"/>
      <c r="E669" s="7">
        <v>194</v>
      </c>
      <c r="F669" s="44"/>
    </row>
    <row r="670" spans="1:6" ht="13.5" thickBot="1">
      <c r="A670" s="87"/>
      <c r="B670" s="78"/>
      <c r="C670" s="12" t="s">
        <v>9</v>
      </c>
      <c r="D670" s="13"/>
      <c r="E670" s="13">
        <v>214056</v>
      </c>
      <c r="F670" s="47"/>
    </row>
    <row r="671" spans="1:6" ht="12.75">
      <c r="A671" s="80" t="s">
        <v>13</v>
      </c>
      <c r="B671" s="83" t="s">
        <v>7</v>
      </c>
      <c r="C671" s="3" t="s">
        <v>8</v>
      </c>
      <c r="D671" s="14">
        <f aca="true" t="shared" si="29" ref="D671:F674">D659+D663+D667</f>
        <v>0</v>
      </c>
      <c r="E671" s="14">
        <f t="shared" si="29"/>
        <v>24</v>
      </c>
      <c r="F671" s="48">
        <f t="shared" si="29"/>
        <v>0</v>
      </c>
    </row>
    <row r="672" spans="1:6" ht="12.75">
      <c r="A672" s="81"/>
      <c r="B672" s="84"/>
      <c r="C672" s="5" t="s">
        <v>9</v>
      </c>
      <c r="D672" s="15">
        <f t="shared" si="29"/>
        <v>0</v>
      </c>
      <c r="E672" s="15">
        <f t="shared" si="29"/>
        <v>25861</v>
      </c>
      <c r="F672" s="49">
        <f t="shared" si="29"/>
        <v>0</v>
      </c>
    </row>
    <row r="673" spans="1:6" ht="12.75">
      <c r="A673" s="81"/>
      <c r="B673" s="84" t="s">
        <v>10</v>
      </c>
      <c r="C673" s="5" t="s">
        <v>8</v>
      </c>
      <c r="D673" s="16">
        <f t="shared" si="29"/>
        <v>0</v>
      </c>
      <c r="E673" s="16">
        <f t="shared" si="29"/>
        <v>194</v>
      </c>
      <c r="F673" s="50">
        <f t="shared" si="29"/>
        <v>0</v>
      </c>
    </row>
    <row r="674" spans="1:6" ht="13.5" thickBot="1">
      <c r="A674" s="82"/>
      <c r="B674" s="85"/>
      <c r="C674" s="8" t="s">
        <v>9</v>
      </c>
      <c r="D674" s="17">
        <f t="shared" si="29"/>
        <v>0</v>
      </c>
      <c r="E674" s="17">
        <f t="shared" si="29"/>
        <v>214056</v>
      </c>
      <c r="F674" s="51">
        <f t="shared" si="29"/>
        <v>0</v>
      </c>
    </row>
    <row r="675" ht="12.75">
      <c r="G675" s="29">
        <v>11</v>
      </c>
    </row>
    <row r="676" spans="1:6" ht="15.75">
      <c r="A676" s="1" t="s">
        <v>0</v>
      </c>
      <c r="B676" s="66" t="s">
        <v>42</v>
      </c>
      <c r="C676" s="67"/>
      <c r="D676" s="67"/>
      <c r="E676" s="67"/>
      <c r="F676" s="68"/>
    </row>
    <row r="677" spans="1:6" ht="13.5" thickBot="1">
      <c r="A677" s="69"/>
      <c r="B677" s="69"/>
      <c r="C677" s="69"/>
      <c r="D677" s="69"/>
      <c r="E677" s="69"/>
      <c r="F677" s="69"/>
    </row>
    <row r="678" spans="1:6" ht="16.5" thickBot="1">
      <c r="A678" s="70" t="s">
        <v>2</v>
      </c>
      <c r="B678" s="71"/>
      <c r="C678" s="72"/>
      <c r="D678" s="2" t="s">
        <v>3</v>
      </c>
      <c r="E678" s="2" t="s">
        <v>4</v>
      </c>
      <c r="F678" s="41" t="s">
        <v>5</v>
      </c>
    </row>
    <row r="679" spans="1:6" ht="12.75">
      <c r="A679" s="80" t="s">
        <v>6</v>
      </c>
      <c r="B679" s="83" t="s">
        <v>7</v>
      </c>
      <c r="C679" s="3" t="s">
        <v>8</v>
      </c>
      <c r="D679" s="4"/>
      <c r="E679" s="4"/>
      <c r="F679" s="42"/>
    </row>
    <row r="680" spans="1:6" ht="12.75">
      <c r="A680" s="81"/>
      <c r="B680" s="84"/>
      <c r="C680" s="5" t="s">
        <v>9</v>
      </c>
      <c r="D680" s="6"/>
      <c r="E680" s="6"/>
      <c r="F680" s="43"/>
    </row>
    <row r="681" spans="1:6" ht="12.75">
      <c r="A681" s="81"/>
      <c r="B681" s="84" t="s">
        <v>10</v>
      </c>
      <c r="C681" s="5" t="s">
        <v>8</v>
      </c>
      <c r="D681" s="7"/>
      <c r="E681" s="7"/>
      <c r="F681" s="44"/>
    </row>
    <row r="682" spans="1:6" ht="13.5" thickBot="1">
      <c r="A682" s="82"/>
      <c r="B682" s="85"/>
      <c r="C682" s="8" t="s">
        <v>9</v>
      </c>
      <c r="D682" s="9"/>
      <c r="E682" s="9"/>
      <c r="F682" s="45"/>
    </row>
    <row r="683" spans="1:6" ht="12.75">
      <c r="A683" s="80" t="s">
        <v>11</v>
      </c>
      <c r="B683" s="83" t="s">
        <v>7</v>
      </c>
      <c r="C683" s="3" t="s">
        <v>8</v>
      </c>
      <c r="D683" s="4"/>
      <c r="E683" s="4"/>
      <c r="F683" s="42"/>
    </row>
    <row r="684" spans="1:6" ht="12.75">
      <c r="A684" s="81"/>
      <c r="B684" s="84"/>
      <c r="C684" s="5" t="s">
        <v>9</v>
      </c>
      <c r="D684" s="6"/>
      <c r="E684" s="6"/>
      <c r="F684" s="43"/>
    </row>
    <row r="685" spans="1:6" ht="12.75">
      <c r="A685" s="81"/>
      <c r="B685" s="84" t="s">
        <v>10</v>
      </c>
      <c r="C685" s="5" t="s">
        <v>8</v>
      </c>
      <c r="D685" s="7"/>
      <c r="E685" s="7"/>
      <c r="F685" s="44"/>
    </row>
    <row r="686" spans="1:6" ht="13.5" thickBot="1">
      <c r="A686" s="82"/>
      <c r="B686" s="85"/>
      <c r="C686" s="8" t="s">
        <v>9</v>
      </c>
      <c r="D686" s="9"/>
      <c r="E686" s="9"/>
      <c r="F686" s="45"/>
    </row>
    <row r="687" spans="1:6" ht="12.75">
      <c r="A687" s="86" t="s">
        <v>12</v>
      </c>
      <c r="B687" s="77" t="s">
        <v>7</v>
      </c>
      <c r="C687" s="10" t="s">
        <v>8</v>
      </c>
      <c r="D687" s="11"/>
      <c r="E687" s="11">
        <v>17</v>
      </c>
      <c r="F687" s="46"/>
    </row>
    <row r="688" spans="1:6" ht="12.75">
      <c r="A688" s="81"/>
      <c r="B688" s="84"/>
      <c r="C688" s="5" t="s">
        <v>9</v>
      </c>
      <c r="D688" s="6"/>
      <c r="E688" s="6">
        <v>20921.2</v>
      </c>
      <c r="F688" s="43"/>
    </row>
    <row r="689" spans="1:6" ht="12.75">
      <c r="A689" s="81"/>
      <c r="B689" s="84" t="s">
        <v>10</v>
      </c>
      <c r="C689" s="5" t="s">
        <v>8</v>
      </c>
      <c r="D689" s="7">
        <v>5</v>
      </c>
      <c r="E689" s="7">
        <v>87</v>
      </c>
      <c r="F689" s="44"/>
    </row>
    <row r="690" spans="1:6" ht="13.5" thickBot="1">
      <c r="A690" s="87"/>
      <c r="B690" s="78"/>
      <c r="C690" s="12" t="s">
        <v>9</v>
      </c>
      <c r="D690" s="13">
        <v>38158</v>
      </c>
      <c r="E690" s="13">
        <v>139166.39</v>
      </c>
      <c r="F690" s="47"/>
    </row>
    <row r="691" spans="1:6" ht="12.75">
      <c r="A691" s="80" t="s">
        <v>13</v>
      </c>
      <c r="B691" s="83" t="s">
        <v>7</v>
      </c>
      <c r="C691" s="3" t="s">
        <v>8</v>
      </c>
      <c r="D691" s="14">
        <f aca="true" t="shared" si="30" ref="D691:F694">D679+D683+D687</f>
        <v>0</v>
      </c>
      <c r="E691" s="14">
        <f t="shared" si="30"/>
        <v>17</v>
      </c>
      <c r="F691" s="48">
        <f t="shared" si="30"/>
        <v>0</v>
      </c>
    </row>
    <row r="692" spans="1:6" ht="12.75">
      <c r="A692" s="81"/>
      <c r="B692" s="84"/>
      <c r="C692" s="5" t="s">
        <v>9</v>
      </c>
      <c r="D692" s="15">
        <f t="shared" si="30"/>
        <v>0</v>
      </c>
      <c r="E692" s="15">
        <f t="shared" si="30"/>
        <v>20921.2</v>
      </c>
      <c r="F692" s="49">
        <f t="shared" si="30"/>
        <v>0</v>
      </c>
    </row>
    <row r="693" spans="1:6" ht="12.75">
      <c r="A693" s="81"/>
      <c r="B693" s="84" t="s">
        <v>10</v>
      </c>
      <c r="C693" s="5" t="s">
        <v>8</v>
      </c>
      <c r="D693" s="16">
        <f t="shared" si="30"/>
        <v>5</v>
      </c>
      <c r="E693" s="16">
        <f t="shared" si="30"/>
        <v>87</v>
      </c>
      <c r="F693" s="50">
        <f t="shared" si="30"/>
        <v>0</v>
      </c>
    </row>
    <row r="694" spans="1:6" ht="13.5" thickBot="1">
      <c r="A694" s="82"/>
      <c r="B694" s="85"/>
      <c r="C694" s="8" t="s">
        <v>9</v>
      </c>
      <c r="D694" s="17">
        <f t="shared" si="30"/>
        <v>38158</v>
      </c>
      <c r="E694" s="17">
        <f t="shared" si="30"/>
        <v>139166.39</v>
      </c>
      <c r="F694" s="51">
        <f t="shared" si="30"/>
        <v>0</v>
      </c>
    </row>
    <row r="697" spans="1:6" ht="15.75">
      <c r="A697" s="1" t="s">
        <v>0</v>
      </c>
      <c r="B697" s="66" t="s">
        <v>43</v>
      </c>
      <c r="C697" s="67"/>
      <c r="D697" s="67"/>
      <c r="E697" s="67"/>
      <c r="F697" s="68"/>
    </row>
    <row r="698" spans="1:6" ht="13.5" thickBot="1">
      <c r="A698" s="69"/>
      <c r="B698" s="69"/>
      <c r="C698" s="69"/>
      <c r="D698" s="69"/>
      <c r="E698" s="69"/>
      <c r="F698" s="69"/>
    </row>
    <row r="699" spans="1:6" ht="16.5" thickBot="1">
      <c r="A699" s="70" t="s">
        <v>2</v>
      </c>
      <c r="B699" s="71"/>
      <c r="C699" s="72"/>
      <c r="D699" s="2" t="s">
        <v>3</v>
      </c>
      <c r="E699" s="2" t="s">
        <v>4</v>
      </c>
      <c r="F699" s="41" t="s">
        <v>5</v>
      </c>
    </row>
    <row r="700" spans="1:6" ht="12.75">
      <c r="A700" s="80" t="s">
        <v>6</v>
      </c>
      <c r="B700" s="83" t="s">
        <v>7</v>
      </c>
      <c r="C700" s="3" t="s">
        <v>8</v>
      </c>
      <c r="D700" s="4"/>
      <c r="E700" s="4"/>
      <c r="F700" s="42"/>
    </row>
    <row r="701" spans="1:6" ht="12.75">
      <c r="A701" s="81"/>
      <c r="B701" s="84"/>
      <c r="C701" s="5" t="s">
        <v>9</v>
      </c>
      <c r="D701" s="6"/>
      <c r="E701" s="6"/>
      <c r="F701" s="43"/>
    </row>
    <row r="702" spans="1:6" ht="12.75">
      <c r="A702" s="81"/>
      <c r="B702" s="84" t="s">
        <v>10</v>
      </c>
      <c r="C702" s="5" t="s">
        <v>8</v>
      </c>
      <c r="D702" s="7"/>
      <c r="E702" s="7"/>
      <c r="F702" s="44"/>
    </row>
    <row r="703" spans="1:6" ht="13.5" thickBot="1">
      <c r="A703" s="82"/>
      <c r="B703" s="85"/>
      <c r="C703" s="8" t="s">
        <v>9</v>
      </c>
      <c r="D703" s="9"/>
      <c r="E703" s="9"/>
      <c r="F703" s="45"/>
    </row>
    <row r="704" spans="1:6" ht="12.75">
      <c r="A704" s="80" t="s">
        <v>11</v>
      </c>
      <c r="B704" s="83" t="s">
        <v>7</v>
      </c>
      <c r="C704" s="3" t="s">
        <v>8</v>
      </c>
      <c r="D704" s="4"/>
      <c r="E704" s="4"/>
      <c r="F704" s="42"/>
    </row>
    <row r="705" spans="1:6" ht="12.75">
      <c r="A705" s="81"/>
      <c r="B705" s="84"/>
      <c r="C705" s="5" t="s">
        <v>9</v>
      </c>
      <c r="D705" s="6"/>
      <c r="E705" s="6"/>
      <c r="F705" s="43"/>
    </row>
    <row r="706" spans="1:6" ht="12.75">
      <c r="A706" s="81"/>
      <c r="B706" s="84" t="s">
        <v>10</v>
      </c>
      <c r="C706" s="5" t="s">
        <v>8</v>
      </c>
      <c r="D706" s="7"/>
      <c r="E706" s="7">
        <v>6</v>
      </c>
      <c r="F706" s="44"/>
    </row>
    <row r="707" spans="1:6" ht="13.5" thickBot="1">
      <c r="A707" s="82"/>
      <c r="B707" s="85"/>
      <c r="C707" s="8" t="s">
        <v>9</v>
      </c>
      <c r="D707" s="9"/>
      <c r="E707" s="9">
        <v>5860</v>
      </c>
      <c r="F707" s="45"/>
    </row>
    <row r="708" spans="1:6" ht="12.75">
      <c r="A708" s="86" t="s">
        <v>12</v>
      </c>
      <c r="B708" s="77" t="s">
        <v>7</v>
      </c>
      <c r="C708" s="10" t="s">
        <v>8</v>
      </c>
      <c r="D708" s="11"/>
      <c r="E708" s="11">
        <v>9</v>
      </c>
      <c r="F708" s="46"/>
    </row>
    <row r="709" spans="1:6" ht="12.75">
      <c r="A709" s="81"/>
      <c r="B709" s="84"/>
      <c r="C709" s="5" t="s">
        <v>9</v>
      </c>
      <c r="D709" s="6"/>
      <c r="E709" s="6">
        <v>8160</v>
      </c>
      <c r="F709" s="43"/>
    </row>
    <row r="710" spans="1:6" ht="12.75">
      <c r="A710" s="81"/>
      <c r="B710" s="84" t="s">
        <v>10</v>
      </c>
      <c r="C710" s="5" t="s">
        <v>8</v>
      </c>
      <c r="D710" s="7">
        <v>7</v>
      </c>
      <c r="E710" s="7">
        <v>89</v>
      </c>
      <c r="F710" s="44">
        <v>4</v>
      </c>
    </row>
    <row r="711" spans="1:6" ht="13.5" thickBot="1">
      <c r="A711" s="87"/>
      <c r="B711" s="78"/>
      <c r="C711" s="12" t="s">
        <v>9</v>
      </c>
      <c r="D711" s="13">
        <v>40462</v>
      </c>
      <c r="E711" s="13">
        <v>114028.9</v>
      </c>
      <c r="F711" s="47">
        <v>333479</v>
      </c>
    </row>
    <row r="712" spans="1:6" ht="12.75">
      <c r="A712" s="80" t="s">
        <v>13</v>
      </c>
      <c r="B712" s="83" t="s">
        <v>7</v>
      </c>
      <c r="C712" s="3" t="s">
        <v>8</v>
      </c>
      <c r="D712" s="14">
        <f aca="true" t="shared" si="31" ref="D712:F715">D700+D704+D708</f>
        <v>0</v>
      </c>
      <c r="E712" s="14">
        <f t="shared" si="31"/>
        <v>9</v>
      </c>
      <c r="F712" s="48">
        <f t="shared" si="31"/>
        <v>0</v>
      </c>
    </row>
    <row r="713" spans="1:6" ht="12.75">
      <c r="A713" s="81"/>
      <c r="B713" s="84"/>
      <c r="C713" s="5" t="s">
        <v>9</v>
      </c>
      <c r="D713" s="15">
        <f t="shared" si="31"/>
        <v>0</v>
      </c>
      <c r="E713" s="15">
        <f t="shared" si="31"/>
        <v>8160</v>
      </c>
      <c r="F713" s="49">
        <f t="shared" si="31"/>
        <v>0</v>
      </c>
    </row>
    <row r="714" spans="1:6" ht="12.75">
      <c r="A714" s="81"/>
      <c r="B714" s="84" t="s">
        <v>10</v>
      </c>
      <c r="C714" s="5" t="s">
        <v>8</v>
      </c>
      <c r="D714" s="16">
        <f t="shared" si="31"/>
        <v>7</v>
      </c>
      <c r="E714" s="16">
        <f t="shared" si="31"/>
        <v>95</v>
      </c>
      <c r="F714" s="50">
        <f t="shared" si="31"/>
        <v>4</v>
      </c>
    </row>
    <row r="715" spans="1:6" ht="13.5" thickBot="1">
      <c r="A715" s="82"/>
      <c r="B715" s="85"/>
      <c r="C715" s="8" t="s">
        <v>9</v>
      </c>
      <c r="D715" s="17">
        <f t="shared" si="31"/>
        <v>40462</v>
      </c>
      <c r="E715" s="17">
        <f t="shared" si="31"/>
        <v>119888.9</v>
      </c>
      <c r="F715" s="51">
        <f t="shared" si="31"/>
        <v>333479</v>
      </c>
    </row>
    <row r="718" spans="1:6" ht="15.75">
      <c r="A718" s="1" t="s">
        <v>0</v>
      </c>
      <c r="B718" s="66" t="s">
        <v>44</v>
      </c>
      <c r="C718" s="67"/>
      <c r="D718" s="67"/>
      <c r="E718" s="67"/>
      <c r="F718" s="68"/>
    </row>
    <row r="719" spans="1:6" ht="13.5" thickBot="1">
      <c r="A719" s="69"/>
      <c r="B719" s="69"/>
      <c r="C719" s="69"/>
      <c r="D719" s="69"/>
      <c r="E719" s="69"/>
      <c r="F719" s="69"/>
    </row>
    <row r="720" spans="1:6" ht="16.5" thickBot="1">
      <c r="A720" s="70" t="s">
        <v>2</v>
      </c>
      <c r="B720" s="71"/>
      <c r="C720" s="72"/>
      <c r="D720" s="2" t="s">
        <v>3</v>
      </c>
      <c r="E720" s="2" t="s">
        <v>4</v>
      </c>
      <c r="F720" s="41" t="s">
        <v>5</v>
      </c>
    </row>
    <row r="721" spans="1:6" ht="12.75">
      <c r="A721" s="80" t="s">
        <v>6</v>
      </c>
      <c r="B721" s="83" t="s">
        <v>7</v>
      </c>
      <c r="C721" s="3" t="s">
        <v>8</v>
      </c>
      <c r="D721" s="4"/>
      <c r="E721" s="4"/>
      <c r="F721" s="42"/>
    </row>
    <row r="722" spans="1:6" ht="12.75">
      <c r="A722" s="81"/>
      <c r="B722" s="84"/>
      <c r="C722" s="5" t="s">
        <v>9</v>
      </c>
      <c r="D722" s="6"/>
      <c r="E722" s="6"/>
      <c r="F722" s="43"/>
    </row>
    <row r="723" spans="1:6" ht="12.75">
      <c r="A723" s="81"/>
      <c r="B723" s="84" t="s">
        <v>10</v>
      </c>
      <c r="C723" s="5" t="s">
        <v>8</v>
      </c>
      <c r="D723" s="7"/>
      <c r="E723" s="7"/>
      <c r="F723" s="44"/>
    </row>
    <row r="724" spans="1:6" ht="13.5" thickBot="1">
      <c r="A724" s="82"/>
      <c r="B724" s="85"/>
      <c r="C724" s="8" t="s">
        <v>9</v>
      </c>
      <c r="D724" s="9"/>
      <c r="E724" s="9"/>
      <c r="F724" s="45"/>
    </row>
    <row r="725" spans="1:6" ht="12.75">
      <c r="A725" s="80" t="s">
        <v>11</v>
      </c>
      <c r="B725" s="83" t="s">
        <v>7</v>
      </c>
      <c r="C725" s="3" t="s">
        <v>8</v>
      </c>
      <c r="D725" s="4"/>
      <c r="E725" s="4"/>
      <c r="F725" s="42"/>
    </row>
    <row r="726" spans="1:6" ht="12.75">
      <c r="A726" s="81"/>
      <c r="B726" s="84"/>
      <c r="C726" s="5" t="s">
        <v>9</v>
      </c>
      <c r="D726" s="6"/>
      <c r="E726" s="6"/>
      <c r="F726" s="43"/>
    </row>
    <row r="727" spans="1:6" ht="12.75">
      <c r="A727" s="81"/>
      <c r="B727" s="84" t="s">
        <v>10</v>
      </c>
      <c r="C727" s="5" t="s">
        <v>8</v>
      </c>
      <c r="D727" s="7"/>
      <c r="E727" s="7"/>
      <c r="F727" s="44"/>
    </row>
    <row r="728" spans="1:6" ht="13.5" thickBot="1">
      <c r="A728" s="82"/>
      <c r="B728" s="85"/>
      <c r="C728" s="8" t="s">
        <v>9</v>
      </c>
      <c r="D728" s="9"/>
      <c r="E728" s="9"/>
      <c r="F728" s="45"/>
    </row>
    <row r="729" spans="1:6" ht="12.75">
      <c r="A729" s="86" t="s">
        <v>12</v>
      </c>
      <c r="B729" s="77" t="s">
        <v>7</v>
      </c>
      <c r="C729" s="10" t="s">
        <v>8</v>
      </c>
      <c r="D729" s="11"/>
      <c r="E729" s="11">
        <v>2</v>
      </c>
      <c r="F729" s="46"/>
    </row>
    <row r="730" spans="1:6" ht="12.75">
      <c r="A730" s="81"/>
      <c r="B730" s="84"/>
      <c r="C730" s="5" t="s">
        <v>9</v>
      </c>
      <c r="D730" s="6"/>
      <c r="E730" s="6">
        <v>1000</v>
      </c>
      <c r="F730" s="43"/>
    </row>
    <row r="731" spans="1:6" ht="12.75">
      <c r="A731" s="81"/>
      <c r="B731" s="84" t="s">
        <v>10</v>
      </c>
      <c r="C731" s="5" t="s">
        <v>8</v>
      </c>
      <c r="D731" s="7">
        <v>6</v>
      </c>
      <c r="E731" s="7">
        <v>10</v>
      </c>
      <c r="F731" s="44"/>
    </row>
    <row r="732" spans="1:6" ht="13.5" thickBot="1">
      <c r="A732" s="87"/>
      <c r="B732" s="78"/>
      <c r="C732" s="12" t="s">
        <v>9</v>
      </c>
      <c r="D732" s="13">
        <v>5409</v>
      </c>
      <c r="E732" s="13">
        <v>9956</v>
      </c>
      <c r="F732" s="47"/>
    </row>
    <row r="733" spans="1:6" ht="12.75">
      <c r="A733" s="80" t="s">
        <v>13</v>
      </c>
      <c r="B733" s="83" t="s">
        <v>7</v>
      </c>
      <c r="C733" s="3" t="s">
        <v>8</v>
      </c>
      <c r="D733" s="14">
        <f aca="true" t="shared" si="32" ref="D733:F736">D721+D725+D729</f>
        <v>0</v>
      </c>
      <c r="E733" s="14">
        <f t="shared" si="32"/>
        <v>2</v>
      </c>
      <c r="F733" s="48">
        <f t="shared" si="32"/>
        <v>0</v>
      </c>
    </row>
    <row r="734" spans="1:6" ht="12.75">
      <c r="A734" s="81"/>
      <c r="B734" s="84"/>
      <c r="C734" s="5" t="s">
        <v>9</v>
      </c>
      <c r="D734" s="15">
        <f t="shared" si="32"/>
        <v>0</v>
      </c>
      <c r="E734" s="15">
        <f t="shared" si="32"/>
        <v>1000</v>
      </c>
      <c r="F734" s="49">
        <f t="shared" si="32"/>
        <v>0</v>
      </c>
    </row>
    <row r="735" spans="1:6" ht="12.75">
      <c r="A735" s="81"/>
      <c r="B735" s="84" t="s">
        <v>10</v>
      </c>
      <c r="C735" s="5" t="s">
        <v>8</v>
      </c>
      <c r="D735" s="16">
        <f t="shared" si="32"/>
        <v>6</v>
      </c>
      <c r="E735" s="16">
        <f t="shared" si="32"/>
        <v>10</v>
      </c>
      <c r="F735" s="50">
        <f t="shared" si="32"/>
        <v>0</v>
      </c>
    </row>
    <row r="736" spans="1:6" ht="13.5" thickBot="1">
      <c r="A736" s="82"/>
      <c r="B736" s="85"/>
      <c r="C736" s="8" t="s">
        <v>9</v>
      </c>
      <c r="D736" s="17">
        <f t="shared" si="32"/>
        <v>5409</v>
      </c>
      <c r="E736" s="17">
        <f t="shared" si="32"/>
        <v>9956</v>
      </c>
      <c r="F736" s="51">
        <f t="shared" si="32"/>
        <v>0</v>
      </c>
    </row>
    <row r="737" ht="12.75">
      <c r="G737" s="29">
        <v>12</v>
      </c>
    </row>
    <row r="738" spans="1:6" ht="15.75">
      <c r="A738" s="1" t="s">
        <v>0</v>
      </c>
      <c r="B738" s="66" t="s">
        <v>45</v>
      </c>
      <c r="C738" s="67"/>
      <c r="D738" s="67"/>
      <c r="E738" s="67"/>
      <c r="F738" s="68"/>
    </row>
    <row r="739" spans="1:6" ht="13.5" thickBot="1">
      <c r="A739" s="69"/>
      <c r="B739" s="69"/>
      <c r="C739" s="69"/>
      <c r="D739" s="69"/>
      <c r="E739" s="69"/>
      <c r="F739" s="69"/>
    </row>
    <row r="740" spans="1:6" ht="16.5" thickBot="1">
      <c r="A740" s="70" t="s">
        <v>2</v>
      </c>
      <c r="B740" s="71"/>
      <c r="C740" s="72"/>
      <c r="D740" s="2" t="s">
        <v>3</v>
      </c>
      <c r="E740" s="2" t="s">
        <v>4</v>
      </c>
      <c r="F740" s="41" t="s">
        <v>5</v>
      </c>
    </row>
    <row r="741" spans="1:6" ht="12.75">
      <c r="A741" s="80" t="s">
        <v>6</v>
      </c>
      <c r="B741" s="83" t="s">
        <v>7</v>
      </c>
      <c r="C741" s="3" t="s">
        <v>8</v>
      </c>
      <c r="D741" s="4"/>
      <c r="E741" s="4">
        <v>8</v>
      </c>
      <c r="F741" s="42"/>
    </row>
    <row r="742" spans="1:6" ht="12.75">
      <c r="A742" s="81"/>
      <c r="B742" s="84"/>
      <c r="C742" s="5" t="s">
        <v>9</v>
      </c>
      <c r="D742" s="6"/>
      <c r="E742" s="6">
        <v>11345</v>
      </c>
      <c r="F742" s="43"/>
    </row>
    <row r="743" spans="1:6" ht="12.75">
      <c r="A743" s="81"/>
      <c r="B743" s="84" t="s">
        <v>10</v>
      </c>
      <c r="C743" s="5" t="s">
        <v>8</v>
      </c>
      <c r="D743" s="7"/>
      <c r="E743" s="7"/>
      <c r="F743" s="44"/>
    </row>
    <row r="744" spans="1:6" ht="13.5" thickBot="1">
      <c r="A744" s="82"/>
      <c r="B744" s="85"/>
      <c r="C744" s="8" t="s">
        <v>9</v>
      </c>
      <c r="D744" s="9"/>
      <c r="E744" s="9"/>
      <c r="F744" s="45"/>
    </row>
    <row r="745" spans="1:6" ht="12.75">
      <c r="A745" s="80" t="s">
        <v>11</v>
      </c>
      <c r="B745" s="83" t="s">
        <v>7</v>
      </c>
      <c r="C745" s="3" t="s">
        <v>8</v>
      </c>
      <c r="D745" s="4"/>
      <c r="E745" s="4"/>
      <c r="F745" s="42"/>
    </row>
    <row r="746" spans="1:6" ht="12.75">
      <c r="A746" s="81"/>
      <c r="B746" s="84"/>
      <c r="C746" s="5" t="s">
        <v>9</v>
      </c>
      <c r="D746" s="6"/>
      <c r="E746" s="6"/>
      <c r="F746" s="43"/>
    </row>
    <row r="747" spans="1:6" ht="12.75">
      <c r="A747" s="81"/>
      <c r="B747" s="84" t="s">
        <v>10</v>
      </c>
      <c r="C747" s="5" t="s">
        <v>8</v>
      </c>
      <c r="D747" s="7"/>
      <c r="E747" s="7"/>
      <c r="F747" s="44"/>
    </row>
    <row r="748" spans="1:6" ht="13.5" thickBot="1">
      <c r="A748" s="82"/>
      <c r="B748" s="85"/>
      <c r="C748" s="8" t="s">
        <v>9</v>
      </c>
      <c r="D748" s="9"/>
      <c r="E748" s="9"/>
      <c r="F748" s="45"/>
    </row>
    <row r="749" spans="1:6" ht="12.75">
      <c r="A749" s="86" t="s">
        <v>12</v>
      </c>
      <c r="B749" s="77" t="s">
        <v>7</v>
      </c>
      <c r="C749" s="10" t="s">
        <v>8</v>
      </c>
      <c r="D749" s="11"/>
      <c r="E749" s="11">
        <v>1</v>
      </c>
      <c r="F749" s="46"/>
    </row>
    <row r="750" spans="1:6" ht="12.75">
      <c r="A750" s="81"/>
      <c r="B750" s="84"/>
      <c r="C750" s="5" t="s">
        <v>9</v>
      </c>
      <c r="D750" s="6"/>
      <c r="E750" s="6">
        <v>2513</v>
      </c>
      <c r="F750" s="43"/>
    </row>
    <row r="751" spans="1:6" ht="12.75">
      <c r="A751" s="81"/>
      <c r="B751" s="84" t="s">
        <v>10</v>
      </c>
      <c r="C751" s="5" t="s">
        <v>8</v>
      </c>
      <c r="D751" s="7">
        <v>2</v>
      </c>
      <c r="E751" s="7">
        <v>62</v>
      </c>
      <c r="F751" s="44">
        <v>1</v>
      </c>
    </row>
    <row r="752" spans="1:6" ht="13.5" thickBot="1">
      <c r="A752" s="87"/>
      <c r="B752" s="78"/>
      <c r="C752" s="12" t="s">
        <v>9</v>
      </c>
      <c r="D752" s="13">
        <v>6225</v>
      </c>
      <c r="E752" s="13">
        <v>100229.7</v>
      </c>
      <c r="F752" s="47">
        <v>19800</v>
      </c>
    </row>
    <row r="753" spans="1:6" ht="12.75">
      <c r="A753" s="80" t="s">
        <v>13</v>
      </c>
      <c r="B753" s="83" t="s">
        <v>7</v>
      </c>
      <c r="C753" s="3" t="s">
        <v>8</v>
      </c>
      <c r="D753" s="14">
        <f aca="true" t="shared" si="33" ref="D753:F756">D741+D745+D749</f>
        <v>0</v>
      </c>
      <c r="E753" s="14">
        <f t="shared" si="33"/>
        <v>9</v>
      </c>
      <c r="F753" s="48">
        <f t="shared" si="33"/>
        <v>0</v>
      </c>
    </row>
    <row r="754" spans="1:6" ht="12.75">
      <c r="A754" s="81"/>
      <c r="B754" s="84"/>
      <c r="C754" s="5" t="s">
        <v>9</v>
      </c>
      <c r="D754" s="15">
        <f t="shared" si="33"/>
        <v>0</v>
      </c>
      <c r="E754" s="15">
        <f t="shared" si="33"/>
        <v>13858</v>
      </c>
      <c r="F754" s="49">
        <f t="shared" si="33"/>
        <v>0</v>
      </c>
    </row>
    <row r="755" spans="1:6" ht="12.75">
      <c r="A755" s="81"/>
      <c r="B755" s="84" t="s">
        <v>10</v>
      </c>
      <c r="C755" s="5" t="s">
        <v>8</v>
      </c>
      <c r="D755" s="16">
        <f t="shared" si="33"/>
        <v>2</v>
      </c>
      <c r="E755" s="16">
        <f t="shared" si="33"/>
        <v>62</v>
      </c>
      <c r="F755" s="50">
        <f t="shared" si="33"/>
        <v>1</v>
      </c>
    </row>
    <row r="756" spans="1:6" ht="13.5" thickBot="1">
      <c r="A756" s="82"/>
      <c r="B756" s="85"/>
      <c r="C756" s="8" t="s">
        <v>9</v>
      </c>
      <c r="D756" s="17">
        <f t="shared" si="33"/>
        <v>6225</v>
      </c>
      <c r="E756" s="17">
        <f t="shared" si="33"/>
        <v>100229.7</v>
      </c>
      <c r="F756" s="51">
        <f t="shared" si="33"/>
        <v>19800</v>
      </c>
    </row>
    <row r="759" spans="1:6" ht="15.75">
      <c r="A759" s="1" t="s">
        <v>0</v>
      </c>
      <c r="B759" s="66" t="s">
        <v>46</v>
      </c>
      <c r="C759" s="67"/>
      <c r="D759" s="67"/>
      <c r="E759" s="67"/>
      <c r="F759" s="68"/>
    </row>
    <row r="760" spans="1:6" ht="13.5" thickBot="1">
      <c r="A760" s="69"/>
      <c r="B760" s="69"/>
      <c r="C760" s="69"/>
      <c r="D760" s="69"/>
      <c r="E760" s="69"/>
      <c r="F760" s="69"/>
    </row>
    <row r="761" spans="1:6" ht="16.5" thickBot="1">
      <c r="A761" s="70" t="s">
        <v>2</v>
      </c>
      <c r="B761" s="71"/>
      <c r="C761" s="72"/>
      <c r="D761" s="2" t="s">
        <v>3</v>
      </c>
      <c r="E761" s="2" t="s">
        <v>4</v>
      </c>
      <c r="F761" s="41" t="s">
        <v>5</v>
      </c>
    </row>
    <row r="762" spans="1:6" ht="12.75">
      <c r="A762" s="80" t="s">
        <v>6</v>
      </c>
      <c r="B762" s="83" t="s">
        <v>7</v>
      </c>
      <c r="C762" s="3" t="s">
        <v>8</v>
      </c>
      <c r="D762" s="4"/>
      <c r="E762" s="4"/>
      <c r="F762" s="42"/>
    </row>
    <row r="763" spans="1:6" ht="12.75">
      <c r="A763" s="81"/>
      <c r="B763" s="84"/>
      <c r="C763" s="5" t="s">
        <v>9</v>
      </c>
      <c r="D763" s="6"/>
      <c r="E763" s="6"/>
      <c r="F763" s="43"/>
    </row>
    <row r="764" spans="1:6" ht="12.75">
      <c r="A764" s="81"/>
      <c r="B764" s="84" t="s">
        <v>10</v>
      </c>
      <c r="C764" s="5" t="s">
        <v>8</v>
      </c>
      <c r="D764" s="7"/>
      <c r="E764" s="7">
        <v>5</v>
      </c>
      <c r="F764" s="44"/>
    </row>
    <row r="765" spans="1:6" ht="13.5" thickBot="1">
      <c r="A765" s="82"/>
      <c r="B765" s="85"/>
      <c r="C765" s="8" t="s">
        <v>9</v>
      </c>
      <c r="D765" s="9"/>
      <c r="E765" s="9">
        <v>6289</v>
      </c>
      <c r="F765" s="45"/>
    </row>
    <row r="766" spans="1:6" ht="12.75">
      <c r="A766" s="80" t="s">
        <v>11</v>
      </c>
      <c r="B766" s="83" t="s">
        <v>7</v>
      </c>
      <c r="C766" s="3" t="s">
        <v>8</v>
      </c>
      <c r="D766" s="4"/>
      <c r="E766" s="4"/>
      <c r="F766" s="42"/>
    </row>
    <row r="767" spans="1:6" ht="12.75">
      <c r="A767" s="81"/>
      <c r="B767" s="84"/>
      <c r="C767" s="5" t="s">
        <v>9</v>
      </c>
      <c r="D767" s="6"/>
      <c r="E767" s="6"/>
      <c r="F767" s="43"/>
    </row>
    <row r="768" spans="1:6" ht="12.75">
      <c r="A768" s="81"/>
      <c r="B768" s="84" t="s">
        <v>10</v>
      </c>
      <c r="C768" s="5" t="s">
        <v>8</v>
      </c>
      <c r="D768" s="7"/>
      <c r="E768" s="7">
        <v>10</v>
      </c>
      <c r="F768" s="44">
        <v>59</v>
      </c>
    </row>
    <row r="769" spans="1:6" ht="13.5" thickBot="1">
      <c r="A769" s="82"/>
      <c r="B769" s="85"/>
      <c r="C769" s="8" t="s">
        <v>9</v>
      </c>
      <c r="D769" s="9"/>
      <c r="E769" s="9">
        <v>14478</v>
      </c>
      <c r="F769" s="45">
        <v>92330</v>
      </c>
    </row>
    <row r="770" spans="1:6" ht="12.75">
      <c r="A770" s="86" t="s">
        <v>12</v>
      </c>
      <c r="B770" s="77" t="s">
        <v>7</v>
      </c>
      <c r="C770" s="10" t="s">
        <v>8</v>
      </c>
      <c r="D770" s="11"/>
      <c r="E770" s="11">
        <v>9</v>
      </c>
      <c r="F770" s="46"/>
    </row>
    <row r="771" spans="1:6" ht="12.75">
      <c r="A771" s="81"/>
      <c r="B771" s="84"/>
      <c r="C771" s="5" t="s">
        <v>9</v>
      </c>
      <c r="D771" s="6"/>
      <c r="E771" s="6">
        <v>10884</v>
      </c>
      <c r="F771" s="43"/>
    </row>
    <row r="772" spans="1:6" ht="12.75">
      <c r="A772" s="81"/>
      <c r="B772" s="84" t="s">
        <v>10</v>
      </c>
      <c r="C772" s="5" t="s">
        <v>8</v>
      </c>
      <c r="D772" s="7">
        <v>1</v>
      </c>
      <c r="E772" s="7">
        <v>19</v>
      </c>
      <c r="F772" s="44"/>
    </row>
    <row r="773" spans="1:6" ht="13.5" thickBot="1">
      <c r="A773" s="87"/>
      <c r="B773" s="78"/>
      <c r="C773" s="12" t="s">
        <v>9</v>
      </c>
      <c r="D773" s="13">
        <v>3800</v>
      </c>
      <c r="E773" s="13">
        <v>24690</v>
      </c>
      <c r="F773" s="47"/>
    </row>
    <row r="774" spans="1:6" ht="12.75">
      <c r="A774" s="80" t="s">
        <v>13</v>
      </c>
      <c r="B774" s="83" t="s">
        <v>7</v>
      </c>
      <c r="C774" s="3" t="s">
        <v>8</v>
      </c>
      <c r="D774" s="14">
        <f aca="true" t="shared" si="34" ref="D774:F777">D762+D766+D770</f>
        <v>0</v>
      </c>
      <c r="E774" s="14">
        <f t="shared" si="34"/>
        <v>9</v>
      </c>
      <c r="F774" s="48">
        <f t="shared" si="34"/>
        <v>0</v>
      </c>
    </row>
    <row r="775" spans="1:6" ht="12.75">
      <c r="A775" s="81"/>
      <c r="B775" s="84"/>
      <c r="C775" s="5" t="s">
        <v>9</v>
      </c>
      <c r="D775" s="15">
        <f t="shared" si="34"/>
        <v>0</v>
      </c>
      <c r="E775" s="15">
        <f t="shared" si="34"/>
        <v>10884</v>
      </c>
      <c r="F775" s="49">
        <f t="shared" si="34"/>
        <v>0</v>
      </c>
    </row>
    <row r="776" spans="1:6" ht="12.75">
      <c r="A776" s="81"/>
      <c r="B776" s="84" t="s">
        <v>10</v>
      </c>
      <c r="C776" s="5" t="s">
        <v>8</v>
      </c>
      <c r="D776" s="16">
        <f t="shared" si="34"/>
        <v>1</v>
      </c>
      <c r="E776" s="16">
        <f t="shared" si="34"/>
        <v>34</v>
      </c>
      <c r="F776" s="50">
        <f t="shared" si="34"/>
        <v>59</v>
      </c>
    </row>
    <row r="777" spans="1:6" ht="13.5" thickBot="1">
      <c r="A777" s="82"/>
      <c r="B777" s="85"/>
      <c r="C777" s="8" t="s">
        <v>9</v>
      </c>
      <c r="D777" s="17">
        <f t="shared" si="34"/>
        <v>3800</v>
      </c>
      <c r="E777" s="17">
        <f t="shared" si="34"/>
        <v>45457</v>
      </c>
      <c r="F777" s="51">
        <f t="shared" si="34"/>
        <v>92330</v>
      </c>
    </row>
    <row r="780" spans="1:6" ht="15.75">
      <c r="A780" s="1" t="s">
        <v>0</v>
      </c>
      <c r="B780" s="66" t="s">
        <v>47</v>
      </c>
      <c r="C780" s="67"/>
      <c r="D780" s="67"/>
      <c r="E780" s="67"/>
      <c r="F780" s="68"/>
    </row>
    <row r="781" spans="1:6" ht="13.5" thickBot="1">
      <c r="A781" s="69"/>
      <c r="B781" s="69"/>
      <c r="C781" s="69"/>
      <c r="D781" s="69"/>
      <c r="E781" s="69"/>
      <c r="F781" s="69"/>
    </row>
    <row r="782" spans="1:6" ht="16.5" thickBot="1">
      <c r="A782" s="70" t="s">
        <v>2</v>
      </c>
      <c r="B782" s="71"/>
      <c r="C782" s="72"/>
      <c r="D782" s="2" t="s">
        <v>3</v>
      </c>
      <c r="E782" s="2" t="s">
        <v>4</v>
      </c>
      <c r="F782" s="41" t="s">
        <v>5</v>
      </c>
    </row>
    <row r="783" spans="1:6" ht="12.75">
      <c r="A783" s="80" t="s">
        <v>6</v>
      </c>
      <c r="B783" s="83" t="s">
        <v>7</v>
      </c>
      <c r="C783" s="3" t="s">
        <v>8</v>
      </c>
      <c r="D783" s="4"/>
      <c r="E783" s="4">
        <v>62</v>
      </c>
      <c r="F783" s="42"/>
    </row>
    <row r="784" spans="1:6" ht="12.75">
      <c r="A784" s="81"/>
      <c r="B784" s="84"/>
      <c r="C784" s="5" t="s">
        <v>9</v>
      </c>
      <c r="D784" s="6"/>
      <c r="E784" s="6">
        <v>90418</v>
      </c>
      <c r="F784" s="43"/>
    </row>
    <row r="785" spans="1:6" ht="12.75">
      <c r="A785" s="81"/>
      <c r="B785" s="84" t="s">
        <v>10</v>
      </c>
      <c r="C785" s="5" t="s">
        <v>8</v>
      </c>
      <c r="D785" s="7"/>
      <c r="E785" s="7">
        <v>11</v>
      </c>
      <c r="F785" s="44"/>
    </row>
    <row r="786" spans="1:6" ht="13.5" thickBot="1">
      <c r="A786" s="82"/>
      <c r="B786" s="85"/>
      <c r="C786" s="8" t="s">
        <v>9</v>
      </c>
      <c r="D786" s="9"/>
      <c r="E786" s="9">
        <v>13386</v>
      </c>
      <c r="F786" s="45"/>
    </row>
    <row r="787" spans="1:6" ht="12.75">
      <c r="A787" s="80" t="s">
        <v>11</v>
      </c>
      <c r="B787" s="83" t="s">
        <v>7</v>
      </c>
      <c r="C787" s="3" t="s">
        <v>8</v>
      </c>
      <c r="D787" s="4"/>
      <c r="E787" s="4">
        <v>18</v>
      </c>
      <c r="F787" s="42"/>
    </row>
    <row r="788" spans="1:6" ht="12.75">
      <c r="A788" s="81"/>
      <c r="B788" s="84"/>
      <c r="C788" s="5" t="s">
        <v>9</v>
      </c>
      <c r="D788" s="6"/>
      <c r="E788" s="6">
        <v>25542</v>
      </c>
      <c r="F788" s="43"/>
    </row>
    <row r="789" spans="1:6" ht="12.75">
      <c r="A789" s="81"/>
      <c r="B789" s="84" t="s">
        <v>10</v>
      </c>
      <c r="C789" s="5" t="s">
        <v>8</v>
      </c>
      <c r="D789" s="7"/>
      <c r="E789" s="7"/>
      <c r="F789" s="44"/>
    </row>
    <row r="790" spans="1:6" ht="13.5" thickBot="1">
      <c r="A790" s="82"/>
      <c r="B790" s="85"/>
      <c r="C790" s="8" t="s">
        <v>9</v>
      </c>
      <c r="D790" s="9"/>
      <c r="E790" s="9"/>
      <c r="F790" s="45"/>
    </row>
    <row r="791" spans="1:6" ht="12.75">
      <c r="A791" s="86" t="s">
        <v>12</v>
      </c>
      <c r="B791" s="77" t="s">
        <v>7</v>
      </c>
      <c r="C791" s="10" t="s">
        <v>8</v>
      </c>
      <c r="D791" s="11">
        <v>4</v>
      </c>
      <c r="E791" s="11">
        <v>1289</v>
      </c>
      <c r="F791" s="46"/>
    </row>
    <row r="792" spans="1:6" ht="12.75">
      <c r="A792" s="81"/>
      <c r="B792" s="84"/>
      <c r="C792" s="5" t="s">
        <v>9</v>
      </c>
      <c r="D792" s="6">
        <v>8755</v>
      </c>
      <c r="E792" s="6">
        <v>1668133</v>
      </c>
      <c r="F792" s="43"/>
    </row>
    <row r="793" spans="1:6" ht="12.75">
      <c r="A793" s="81"/>
      <c r="B793" s="84" t="s">
        <v>10</v>
      </c>
      <c r="C793" s="5" t="s">
        <v>8</v>
      </c>
      <c r="D793" s="7">
        <v>38</v>
      </c>
      <c r="E793" s="7">
        <v>335</v>
      </c>
      <c r="F793" s="44">
        <v>1</v>
      </c>
    </row>
    <row r="794" spans="1:6" ht="13.5" thickBot="1">
      <c r="A794" s="87"/>
      <c r="B794" s="78"/>
      <c r="C794" s="12" t="s">
        <v>9</v>
      </c>
      <c r="D794" s="13">
        <v>370968</v>
      </c>
      <c r="E794" s="13">
        <v>663059</v>
      </c>
      <c r="F794" s="47">
        <v>2816</v>
      </c>
    </row>
    <row r="795" spans="1:6" ht="12.75">
      <c r="A795" s="80" t="s">
        <v>13</v>
      </c>
      <c r="B795" s="83" t="s">
        <v>7</v>
      </c>
      <c r="C795" s="3" t="s">
        <v>8</v>
      </c>
      <c r="D795" s="14">
        <f aca="true" t="shared" si="35" ref="D795:F798">D783+D787+D791</f>
        <v>4</v>
      </c>
      <c r="E795" s="14">
        <f t="shared" si="35"/>
        <v>1369</v>
      </c>
      <c r="F795" s="48">
        <f t="shared" si="35"/>
        <v>0</v>
      </c>
    </row>
    <row r="796" spans="1:6" ht="12.75">
      <c r="A796" s="81"/>
      <c r="B796" s="84"/>
      <c r="C796" s="5" t="s">
        <v>9</v>
      </c>
      <c r="D796" s="15">
        <f t="shared" si="35"/>
        <v>8755</v>
      </c>
      <c r="E796" s="15">
        <f t="shared" si="35"/>
        <v>1784093</v>
      </c>
      <c r="F796" s="49">
        <f t="shared" si="35"/>
        <v>0</v>
      </c>
    </row>
    <row r="797" spans="1:6" ht="12.75">
      <c r="A797" s="81"/>
      <c r="B797" s="84" t="s">
        <v>10</v>
      </c>
      <c r="C797" s="5" t="s">
        <v>8</v>
      </c>
      <c r="D797" s="16">
        <f t="shared" si="35"/>
        <v>38</v>
      </c>
      <c r="E797" s="16">
        <f t="shared" si="35"/>
        <v>346</v>
      </c>
      <c r="F797" s="50">
        <f t="shared" si="35"/>
        <v>1</v>
      </c>
    </row>
    <row r="798" spans="1:6" ht="13.5" thickBot="1">
      <c r="A798" s="82"/>
      <c r="B798" s="85"/>
      <c r="C798" s="8" t="s">
        <v>9</v>
      </c>
      <c r="D798" s="17">
        <f t="shared" si="35"/>
        <v>370968</v>
      </c>
      <c r="E798" s="17">
        <f t="shared" si="35"/>
        <v>676445</v>
      </c>
      <c r="F798" s="51">
        <f t="shared" si="35"/>
        <v>2816</v>
      </c>
    </row>
    <row r="799" ht="12.75">
      <c r="G799" s="29">
        <v>13</v>
      </c>
    </row>
    <row r="800" spans="1:6" ht="15.75">
      <c r="A800" s="1" t="s">
        <v>0</v>
      </c>
      <c r="B800" s="90" t="s">
        <v>48</v>
      </c>
      <c r="C800" s="91"/>
      <c r="D800" s="91"/>
      <c r="E800" s="91"/>
      <c r="F800" s="92"/>
    </row>
    <row r="801" spans="1:6" ht="13.5" thickBot="1">
      <c r="A801" s="69"/>
      <c r="B801" s="69"/>
      <c r="C801" s="69"/>
      <c r="D801" s="69"/>
      <c r="E801" s="69"/>
      <c r="F801" s="69"/>
    </row>
    <row r="802" spans="1:6" ht="16.5" thickBot="1">
      <c r="A802" s="70" t="s">
        <v>2</v>
      </c>
      <c r="B802" s="71"/>
      <c r="C802" s="72"/>
      <c r="D802" s="2" t="s">
        <v>3</v>
      </c>
      <c r="E802" s="2" t="s">
        <v>4</v>
      </c>
      <c r="F802" s="41" t="s">
        <v>5</v>
      </c>
    </row>
    <row r="803" spans="1:6" ht="12.75">
      <c r="A803" s="80" t="s">
        <v>6</v>
      </c>
      <c r="B803" s="83" t="s">
        <v>7</v>
      </c>
      <c r="C803" s="3" t="s">
        <v>8</v>
      </c>
      <c r="D803" s="4"/>
      <c r="E803" s="4"/>
      <c r="F803" s="42"/>
    </row>
    <row r="804" spans="1:6" ht="12.75">
      <c r="A804" s="81"/>
      <c r="B804" s="84"/>
      <c r="C804" s="5" t="s">
        <v>9</v>
      </c>
      <c r="D804" s="6"/>
      <c r="E804" s="6"/>
      <c r="F804" s="43"/>
    </row>
    <row r="805" spans="1:6" ht="12.75">
      <c r="A805" s="81"/>
      <c r="B805" s="84" t="s">
        <v>10</v>
      </c>
      <c r="C805" s="5" t="s">
        <v>8</v>
      </c>
      <c r="D805" s="7"/>
      <c r="E805" s="7"/>
      <c r="F805" s="44"/>
    </row>
    <row r="806" spans="1:6" ht="13.5" thickBot="1">
      <c r="A806" s="82"/>
      <c r="B806" s="85"/>
      <c r="C806" s="8" t="s">
        <v>9</v>
      </c>
      <c r="D806" s="9"/>
      <c r="E806" s="9"/>
      <c r="F806" s="45"/>
    </row>
    <row r="807" spans="1:6" ht="12.75">
      <c r="A807" s="80" t="s">
        <v>11</v>
      </c>
      <c r="B807" s="83" t="s">
        <v>7</v>
      </c>
      <c r="C807" s="3" t="s">
        <v>8</v>
      </c>
      <c r="D807" s="4"/>
      <c r="E807" s="4"/>
      <c r="F807" s="42"/>
    </row>
    <row r="808" spans="1:6" ht="12.75">
      <c r="A808" s="81"/>
      <c r="B808" s="84"/>
      <c r="C808" s="5" t="s">
        <v>9</v>
      </c>
      <c r="D808" s="6"/>
      <c r="E808" s="6"/>
      <c r="F808" s="43"/>
    </row>
    <row r="809" spans="1:6" ht="12.75">
      <c r="A809" s="81"/>
      <c r="B809" s="84" t="s">
        <v>10</v>
      </c>
      <c r="C809" s="5" t="s">
        <v>8</v>
      </c>
      <c r="D809" s="7"/>
      <c r="E809" s="7"/>
      <c r="F809" s="44"/>
    </row>
    <row r="810" spans="1:6" ht="13.5" thickBot="1">
      <c r="A810" s="82"/>
      <c r="B810" s="85"/>
      <c r="C810" s="8" t="s">
        <v>9</v>
      </c>
      <c r="D810" s="9"/>
      <c r="E810" s="9"/>
      <c r="F810" s="45"/>
    </row>
    <row r="811" spans="1:6" ht="12.75">
      <c r="A811" s="86" t="s">
        <v>12</v>
      </c>
      <c r="B811" s="77" t="s">
        <v>7</v>
      </c>
      <c r="C811" s="10" t="s">
        <v>8</v>
      </c>
      <c r="D811" s="11"/>
      <c r="E811" s="11"/>
      <c r="F811" s="46"/>
    </row>
    <row r="812" spans="1:6" ht="12.75">
      <c r="A812" s="81"/>
      <c r="B812" s="84"/>
      <c r="C812" s="5" t="s">
        <v>9</v>
      </c>
      <c r="D812" s="6"/>
      <c r="E812" s="6"/>
      <c r="F812" s="43"/>
    </row>
    <row r="813" spans="1:6" ht="12.75">
      <c r="A813" s="81"/>
      <c r="B813" s="84" t="s">
        <v>10</v>
      </c>
      <c r="C813" s="5" t="s">
        <v>8</v>
      </c>
      <c r="D813" s="7">
        <v>1</v>
      </c>
      <c r="E813" s="7">
        <v>5</v>
      </c>
      <c r="F813" s="44">
        <v>2</v>
      </c>
    </row>
    <row r="814" spans="1:6" ht="13.5" thickBot="1">
      <c r="A814" s="87"/>
      <c r="B814" s="78"/>
      <c r="C814" s="12" t="s">
        <v>9</v>
      </c>
      <c r="D814" s="13">
        <v>22989</v>
      </c>
      <c r="E814" s="13">
        <v>3964</v>
      </c>
      <c r="F814" s="47">
        <v>136657</v>
      </c>
    </row>
    <row r="815" spans="1:6" ht="12.75">
      <c r="A815" s="80" t="s">
        <v>13</v>
      </c>
      <c r="B815" s="83" t="s">
        <v>7</v>
      </c>
      <c r="C815" s="3" t="s">
        <v>8</v>
      </c>
      <c r="D815" s="14">
        <f aca="true" t="shared" si="36" ref="D815:F818">D803+D807+D811</f>
        <v>0</v>
      </c>
      <c r="E815" s="14">
        <f t="shared" si="36"/>
        <v>0</v>
      </c>
      <c r="F815" s="48">
        <f t="shared" si="36"/>
        <v>0</v>
      </c>
    </row>
    <row r="816" spans="1:6" ht="12.75">
      <c r="A816" s="81"/>
      <c r="B816" s="84"/>
      <c r="C816" s="5" t="s">
        <v>9</v>
      </c>
      <c r="D816" s="15">
        <f t="shared" si="36"/>
        <v>0</v>
      </c>
      <c r="E816" s="15">
        <f t="shared" si="36"/>
        <v>0</v>
      </c>
      <c r="F816" s="49">
        <f t="shared" si="36"/>
        <v>0</v>
      </c>
    </row>
    <row r="817" spans="1:6" ht="12.75">
      <c r="A817" s="81"/>
      <c r="B817" s="84" t="s">
        <v>10</v>
      </c>
      <c r="C817" s="5" t="s">
        <v>8</v>
      </c>
      <c r="D817" s="16">
        <f t="shared" si="36"/>
        <v>1</v>
      </c>
      <c r="E817" s="16">
        <f t="shared" si="36"/>
        <v>5</v>
      </c>
      <c r="F817" s="50">
        <f t="shared" si="36"/>
        <v>2</v>
      </c>
    </row>
    <row r="818" spans="1:6" ht="13.5" thickBot="1">
      <c r="A818" s="82"/>
      <c r="B818" s="85"/>
      <c r="C818" s="8" t="s">
        <v>9</v>
      </c>
      <c r="D818" s="17">
        <f t="shared" si="36"/>
        <v>22989</v>
      </c>
      <c r="E818" s="17">
        <f t="shared" si="36"/>
        <v>3964</v>
      </c>
      <c r="F818" s="51">
        <f t="shared" si="36"/>
        <v>136657</v>
      </c>
    </row>
    <row r="821" spans="1:6" ht="15.75">
      <c r="A821" s="1" t="s">
        <v>0</v>
      </c>
      <c r="B821" s="66" t="s">
        <v>49</v>
      </c>
      <c r="C821" s="67"/>
      <c r="D821" s="67"/>
      <c r="E821" s="67"/>
      <c r="F821" s="68"/>
    </row>
    <row r="822" spans="1:6" ht="13.5" thickBot="1">
      <c r="A822" s="69"/>
      <c r="B822" s="69"/>
      <c r="C822" s="69"/>
      <c r="D822" s="69"/>
      <c r="E822" s="69"/>
      <c r="F822" s="69"/>
    </row>
    <row r="823" spans="1:6" ht="16.5" thickBot="1">
      <c r="A823" s="70" t="s">
        <v>2</v>
      </c>
      <c r="B823" s="71"/>
      <c r="C823" s="72"/>
      <c r="D823" s="2" t="s">
        <v>3</v>
      </c>
      <c r="E823" s="2" t="s">
        <v>4</v>
      </c>
      <c r="F823" s="41" t="s">
        <v>5</v>
      </c>
    </row>
    <row r="824" spans="1:6" ht="12.75">
      <c r="A824" s="80" t="s">
        <v>6</v>
      </c>
      <c r="B824" s="83" t="s">
        <v>7</v>
      </c>
      <c r="C824" s="3" t="s">
        <v>8</v>
      </c>
      <c r="D824" s="4"/>
      <c r="E824" s="4">
        <v>37</v>
      </c>
      <c r="F824" s="42"/>
    </row>
    <row r="825" spans="1:6" ht="12.75">
      <c r="A825" s="81"/>
      <c r="B825" s="84"/>
      <c r="C825" s="5" t="s">
        <v>9</v>
      </c>
      <c r="D825" s="6"/>
      <c r="E825" s="6">
        <v>50401</v>
      </c>
      <c r="F825" s="43"/>
    </row>
    <row r="826" spans="1:6" ht="12.75">
      <c r="A826" s="81"/>
      <c r="B826" s="84" t="s">
        <v>10</v>
      </c>
      <c r="C826" s="5" t="s">
        <v>8</v>
      </c>
      <c r="D826" s="7">
        <v>1</v>
      </c>
      <c r="E826" s="7">
        <v>49</v>
      </c>
      <c r="F826" s="44">
        <v>2</v>
      </c>
    </row>
    <row r="827" spans="1:6" ht="13.5" thickBot="1">
      <c r="A827" s="82"/>
      <c r="B827" s="85"/>
      <c r="C827" s="8" t="s">
        <v>9</v>
      </c>
      <c r="D827" s="9">
        <v>2543.32</v>
      </c>
      <c r="E827" s="9">
        <v>62583</v>
      </c>
      <c r="F827" s="45">
        <v>153572</v>
      </c>
    </row>
    <row r="828" spans="1:6" ht="12.75">
      <c r="A828" s="80" t="s">
        <v>11</v>
      </c>
      <c r="B828" s="83" t="s">
        <v>7</v>
      </c>
      <c r="C828" s="3" t="s">
        <v>8</v>
      </c>
      <c r="D828" s="4"/>
      <c r="E828" s="4">
        <v>4</v>
      </c>
      <c r="F828" s="42"/>
    </row>
    <row r="829" spans="1:6" ht="12.75">
      <c r="A829" s="81"/>
      <c r="B829" s="84"/>
      <c r="C829" s="5" t="s">
        <v>9</v>
      </c>
      <c r="D829" s="6"/>
      <c r="E829" s="6">
        <v>3963</v>
      </c>
      <c r="F829" s="43"/>
    </row>
    <row r="830" spans="1:6" ht="12.75">
      <c r="A830" s="81"/>
      <c r="B830" s="84" t="s">
        <v>10</v>
      </c>
      <c r="C830" s="5" t="s">
        <v>8</v>
      </c>
      <c r="D830" s="7"/>
      <c r="E830" s="7">
        <v>2</v>
      </c>
      <c r="F830" s="44"/>
    </row>
    <row r="831" spans="1:6" ht="13.5" thickBot="1">
      <c r="A831" s="82"/>
      <c r="B831" s="85"/>
      <c r="C831" s="8" t="s">
        <v>9</v>
      </c>
      <c r="D831" s="9"/>
      <c r="E831" s="9">
        <v>3515</v>
      </c>
      <c r="F831" s="45"/>
    </row>
    <row r="832" spans="1:6" ht="12.75">
      <c r="A832" s="86" t="s">
        <v>12</v>
      </c>
      <c r="B832" s="77" t="s">
        <v>7</v>
      </c>
      <c r="C832" s="10" t="s">
        <v>8</v>
      </c>
      <c r="D832" s="11"/>
      <c r="E832" s="11"/>
      <c r="F832" s="46"/>
    </row>
    <row r="833" spans="1:6" ht="12.75">
      <c r="A833" s="81"/>
      <c r="B833" s="84"/>
      <c r="C833" s="5" t="s">
        <v>9</v>
      </c>
      <c r="D833" s="6"/>
      <c r="E833" s="6"/>
      <c r="F833" s="43"/>
    </row>
    <row r="834" spans="1:6" ht="12.75">
      <c r="A834" s="81"/>
      <c r="B834" s="84" t="s">
        <v>10</v>
      </c>
      <c r="C834" s="5" t="s">
        <v>8</v>
      </c>
      <c r="D834" s="7"/>
      <c r="E834" s="7">
        <v>2</v>
      </c>
      <c r="F834" s="44"/>
    </row>
    <row r="835" spans="1:6" ht="13.5" thickBot="1">
      <c r="A835" s="87"/>
      <c r="B835" s="78"/>
      <c r="C835" s="12" t="s">
        <v>9</v>
      </c>
      <c r="D835" s="13"/>
      <c r="E835" s="13">
        <v>4500</v>
      </c>
      <c r="F835" s="47"/>
    </row>
    <row r="836" spans="1:6" ht="12.75">
      <c r="A836" s="80" t="s">
        <v>13</v>
      </c>
      <c r="B836" s="83" t="s">
        <v>7</v>
      </c>
      <c r="C836" s="3" t="s">
        <v>8</v>
      </c>
      <c r="D836" s="14">
        <f aca="true" t="shared" si="37" ref="D836:F839">D824+D828+D832</f>
        <v>0</v>
      </c>
      <c r="E836" s="14">
        <f t="shared" si="37"/>
        <v>41</v>
      </c>
      <c r="F836" s="48">
        <f t="shared" si="37"/>
        <v>0</v>
      </c>
    </row>
    <row r="837" spans="1:6" ht="12.75">
      <c r="A837" s="81"/>
      <c r="B837" s="84"/>
      <c r="C837" s="5" t="s">
        <v>9</v>
      </c>
      <c r="D837" s="15">
        <f t="shared" si="37"/>
        <v>0</v>
      </c>
      <c r="E837" s="15">
        <f t="shared" si="37"/>
        <v>54364</v>
      </c>
      <c r="F837" s="49">
        <f t="shared" si="37"/>
        <v>0</v>
      </c>
    </row>
    <row r="838" spans="1:6" ht="12.75">
      <c r="A838" s="81"/>
      <c r="B838" s="84" t="s">
        <v>10</v>
      </c>
      <c r="C838" s="5" t="s">
        <v>8</v>
      </c>
      <c r="D838" s="16">
        <f t="shared" si="37"/>
        <v>1</v>
      </c>
      <c r="E838" s="16">
        <f t="shared" si="37"/>
        <v>53</v>
      </c>
      <c r="F838" s="50">
        <f t="shared" si="37"/>
        <v>2</v>
      </c>
    </row>
    <row r="839" spans="1:6" ht="13.5" thickBot="1">
      <c r="A839" s="82"/>
      <c r="B839" s="85"/>
      <c r="C839" s="8" t="s">
        <v>9</v>
      </c>
      <c r="D839" s="17">
        <f t="shared" si="37"/>
        <v>2543.32</v>
      </c>
      <c r="E839" s="17">
        <f t="shared" si="37"/>
        <v>70598</v>
      </c>
      <c r="F839" s="51">
        <f t="shared" si="37"/>
        <v>153572</v>
      </c>
    </row>
    <row r="842" spans="1:6" ht="15.75">
      <c r="A842" s="1" t="s">
        <v>0</v>
      </c>
      <c r="B842" s="66" t="s">
        <v>50</v>
      </c>
      <c r="C842" s="67"/>
      <c r="D842" s="67"/>
      <c r="E842" s="67"/>
      <c r="F842" s="68"/>
    </row>
    <row r="843" spans="1:6" ht="13.5" thickBot="1">
      <c r="A843" s="69"/>
      <c r="B843" s="69"/>
      <c r="C843" s="69"/>
      <c r="D843" s="69"/>
      <c r="E843" s="69"/>
      <c r="F843" s="69"/>
    </row>
    <row r="844" spans="1:6" ht="16.5" thickBot="1">
      <c r="A844" s="70" t="s">
        <v>2</v>
      </c>
      <c r="B844" s="71"/>
      <c r="C844" s="72"/>
      <c r="D844" s="2" t="s">
        <v>3</v>
      </c>
      <c r="E844" s="2" t="s">
        <v>4</v>
      </c>
      <c r="F844" s="41" t="s">
        <v>5</v>
      </c>
    </row>
    <row r="845" spans="1:6" ht="12.75">
      <c r="A845" s="80" t="s">
        <v>6</v>
      </c>
      <c r="B845" s="83" t="s">
        <v>7</v>
      </c>
      <c r="C845" s="3" t="s">
        <v>8</v>
      </c>
      <c r="D845" s="4"/>
      <c r="E845" s="4">
        <v>3</v>
      </c>
      <c r="F845" s="42"/>
    </row>
    <row r="846" spans="1:6" ht="12.75">
      <c r="A846" s="81"/>
      <c r="B846" s="84"/>
      <c r="C846" s="5" t="s">
        <v>9</v>
      </c>
      <c r="D846" s="6"/>
      <c r="E846" s="6">
        <v>2686</v>
      </c>
      <c r="F846" s="43"/>
    </row>
    <row r="847" spans="1:6" ht="12.75">
      <c r="A847" s="81"/>
      <c r="B847" s="84" t="s">
        <v>10</v>
      </c>
      <c r="C847" s="5" t="s">
        <v>8</v>
      </c>
      <c r="D847" s="7"/>
      <c r="E847" s="7"/>
      <c r="F847" s="44"/>
    </row>
    <row r="848" spans="1:6" ht="13.5" thickBot="1">
      <c r="A848" s="82"/>
      <c r="B848" s="85"/>
      <c r="C848" s="8" t="s">
        <v>9</v>
      </c>
      <c r="D848" s="9"/>
      <c r="E848" s="9"/>
      <c r="F848" s="45"/>
    </row>
    <row r="849" spans="1:6" ht="12.75">
      <c r="A849" s="80" t="s">
        <v>11</v>
      </c>
      <c r="B849" s="83" t="s">
        <v>7</v>
      </c>
      <c r="C849" s="3" t="s">
        <v>8</v>
      </c>
      <c r="D849" s="4"/>
      <c r="E849" s="4"/>
      <c r="F849" s="42"/>
    </row>
    <row r="850" spans="1:6" ht="12.75">
      <c r="A850" s="81"/>
      <c r="B850" s="84"/>
      <c r="C850" s="5" t="s">
        <v>9</v>
      </c>
      <c r="D850" s="6"/>
      <c r="E850" s="6"/>
      <c r="F850" s="43"/>
    </row>
    <row r="851" spans="1:6" ht="12.75">
      <c r="A851" s="81"/>
      <c r="B851" s="84" t="s">
        <v>10</v>
      </c>
      <c r="C851" s="5" t="s">
        <v>8</v>
      </c>
      <c r="D851" s="7"/>
      <c r="E851" s="7"/>
      <c r="F851" s="44"/>
    </row>
    <row r="852" spans="1:6" ht="13.5" thickBot="1">
      <c r="A852" s="82"/>
      <c r="B852" s="85"/>
      <c r="C852" s="8" t="s">
        <v>9</v>
      </c>
      <c r="D852" s="9"/>
      <c r="E852" s="9"/>
      <c r="F852" s="45"/>
    </row>
    <row r="853" spans="1:6" ht="12.75">
      <c r="A853" s="86" t="s">
        <v>12</v>
      </c>
      <c r="B853" s="77" t="s">
        <v>7</v>
      </c>
      <c r="C853" s="10" t="s">
        <v>8</v>
      </c>
      <c r="D853" s="11"/>
      <c r="E853" s="11"/>
      <c r="F853" s="46"/>
    </row>
    <row r="854" spans="1:6" ht="12.75">
      <c r="A854" s="81"/>
      <c r="B854" s="84"/>
      <c r="C854" s="5" t="s">
        <v>9</v>
      </c>
      <c r="D854" s="6"/>
      <c r="E854" s="6"/>
      <c r="F854" s="43"/>
    </row>
    <row r="855" spans="1:6" ht="12.75">
      <c r="A855" s="81"/>
      <c r="B855" s="84" t="s">
        <v>10</v>
      </c>
      <c r="C855" s="5" t="s">
        <v>8</v>
      </c>
      <c r="D855" s="7"/>
      <c r="E855" s="7">
        <v>21</v>
      </c>
      <c r="F855" s="44"/>
    </row>
    <row r="856" spans="1:6" ht="13.5" thickBot="1">
      <c r="A856" s="87"/>
      <c r="B856" s="78"/>
      <c r="C856" s="12" t="s">
        <v>9</v>
      </c>
      <c r="D856" s="13"/>
      <c r="E856" s="13">
        <v>27735</v>
      </c>
      <c r="F856" s="47"/>
    </row>
    <row r="857" spans="1:6" ht="12.75">
      <c r="A857" s="80" t="s">
        <v>13</v>
      </c>
      <c r="B857" s="83" t="s">
        <v>7</v>
      </c>
      <c r="C857" s="3" t="s">
        <v>8</v>
      </c>
      <c r="D857" s="14">
        <f aca="true" t="shared" si="38" ref="D857:F860">D845+D849+D853</f>
        <v>0</v>
      </c>
      <c r="E857" s="14">
        <f t="shared" si="38"/>
        <v>3</v>
      </c>
      <c r="F857" s="48">
        <f t="shared" si="38"/>
        <v>0</v>
      </c>
    </row>
    <row r="858" spans="1:6" ht="12.75">
      <c r="A858" s="81"/>
      <c r="B858" s="84"/>
      <c r="C858" s="5" t="s">
        <v>9</v>
      </c>
      <c r="D858" s="15">
        <f t="shared" si="38"/>
        <v>0</v>
      </c>
      <c r="E858" s="15">
        <f t="shared" si="38"/>
        <v>2686</v>
      </c>
      <c r="F858" s="49">
        <f t="shared" si="38"/>
        <v>0</v>
      </c>
    </row>
    <row r="859" spans="1:6" ht="12.75">
      <c r="A859" s="81"/>
      <c r="B859" s="84" t="s">
        <v>10</v>
      </c>
      <c r="C859" s="5" t="s">
        <v>8</v>
      </c>
      <c r="D859" s="16">
        <f t="shared" si="38"/>
        <v>0</v>
      </c>
      <c r="E859" s="16">
        <f t="shared" si="38"/>
        <v>21</v>
      </c>
      <c r="F859" s="50">
        <f t="shared" si="38"/>
        <v>0</v>
      </c>
    </row>
    <row r="860" spans="1:6" ht="13.5" thickBot="1">
      <c r="A860" s="82"/>
      <c r="B860" s="85"/>
      <c r="C860" s="8" t="s">
        <v>9</v>
      </c>
      <c r="D860" s="17">
        <f t="shared" si="38"/>
        <v>0</v>
      </c>
      <c r="E860" s="17">
        <f t="shared" si="38"/>
        <v>27735</v>
      </c>
      <c r="F860" s="51">
        <f t="shared" si="38"/>
        <v>0</v>
      </c>
    </row>
    <row r="861" ht="12.75">
      <c r="G861" s="29">
        <v>14</v>
      </c>
    </row>
    <row r="862" spans="1:6" ht="15.75">
      <c r="A862" s="1" t="s">
        <v>0</v>
      </c>
      <c r="B862" s="66" t="s">
        <v>51</v>
      </c>
      <c r="C862" s="67"/>
      <c r="D862" s="67"/>
      <c r="E862" s="67"/>
      <c r="F862" s="68"/>
    </row>
    <row r="863" spans="1:6" ht="13.5" thickBot="1">
      <c r="A863" s="69"/>
      <c r="B863" s="69"/>
      <c r="C863" s="69"/>
      <c r="D863" s="69"/>
      <c r="E863" s="69"/>
      <c r="F863" s="69"/>
    </row>
    <row r="864" spans="1:6" ht="16.5" thickBot="1">
      <c r="A864" s="70" t="s">
        <v>2</v>
      </c>
      <c r="B864" s="71"/>
      <c r="C864" s="72"/>
      <c r="D864" s="2" t="s">
        <v>3</v>
      </c>
      <c r="E864" s="2" t="s">
        <v>4</v>
      </c>
      <c r="F864" s="41" t="s">
        <v>5</v>
      </c>
    </row>
    <row r="865" spans="1:6" ht="12.75">
      <c r="A865" s="80" t="s">
        <v>6</v>
      </c>
      <c r="B865" s="83" t="s">
        <v>7</v>
      </c>
      <c r="C865" s="3" t="s">
        <v>8</v>
      </c>
      <c r="D865" s="4"/>
      <c r="E865" s="4">
        <v>20</v>
      </c>
      <c r="F865" s="42"/>
    </row>
    <row r="866" spans="1:6" ht="12.75">
      <c r="A866" s="81"/>
      <c r="B866" s="84"/>
      <c r="C866" s="5" t="s">
        <v>9</v>
      </c>
      <c r="D866" s="6"/>
      <c r="E866" s="6">
        <v>30218</v>
      </c>
      <c r="F866" s="43"/>
    </row>
    <row r="867" spans="1:6" ht="12.75">
      <c r="A867" s="81"/>
      <c r="B867" s="84" t="s">
        <v>10</v>
      </c>
      <c r="C867" s="5" t="s">
        <v>8</v>
      </c>
      <c r="D867" s="7">
        <v>1</v>
      </c>
      <c r="E867" s="7">
        <v>7</v>
      </c>
      <c r="F867" s="44"/>
    </row>
    <row r="868" spans="1:6" ht="13.5" thickBot="1">
      <c r="A868" s="82"/>
      <c r="B868" s="85"/>
      <c r="C868" s="8" t="s">
        <v>9</v>
      </c>
      <c r="D868" s="9">
        <v>3337</v>
      </c>
      <c r="E868" s="9">
        <v>6841</v>
      </c>
      <c r="F868" s="45"/>
    </row>
    <row r="869" spans="1:6" ht="12.75">
      <c r="A869" s="80" t="s">
        <v>11</v>
      </c>
      <c r="B869" s="83" t="s">
        <v>7</v>
      </c>
      <c r="C869" s="3" t="s">
        <v>8</v>
      </c>
      <c r="D869" s="4"/>
      <c r="E869" s="4"/>
      <c r="F869" s="42"/>
    </row>
    <row r="870" spans="1:6" ht="12.75">
      <c r="A870" s="81"/>
      <c r="B870" s="84"/>
      <c r="C870" s="5" t="s">
        <v>9</v>
      </c>
      <c r="D870" s="6"/>
      <c r="E870" s="6"/>
      <c r="F870" s="43"/>
    </row>
    <row r="871" spans="1:6" ht="12.75">
      <c r="A871" s="81"/>
      <c r="B871" s="84" t="s">
        <v>10</v>
      </c>
      <c r="C871" s="5" t="s">
        <v>8</v>
      </c>
      <c r="D871" s="7">
        <v>7</v>
      </c>
      <c r="E871" s="7">
        <v>1</v>
      </c>
      <c r="F871" s="44"/>
    </row>
    <row r="872" spans="1:6" ht="13.5" thickBot="1">
      <c r="A872" s="82"/>
      <c r="B872" s="85"/>
      <c r="C872" s="8" t="s">
        <v>9</v>
      </c>
      <c r="D872" s="9">
        <v>8351</v>
      </c>
      <c r="E872" s="9">
        <v>1500</v>
      </c>
      <c r="F872" s="45"/>
    </row>
    <row r="873" spans="1:6" ht="12.75">
      <c r="A873" s="86" t="s">
        <v>12</v>
      </c>
      <c r="B873" s="77" t="s">
        <v>7</v>
      </c>
      <c r="C873" s="10" t="s">
        <v>8</v>
      </c>
      <c r="D873" s="11"/>
      <c r="E873" s="11">
        <v>38</v>
      </c>
      <c r="F873" s="46"/>
    </row>
    <row r="874" spans="1:6" ht="12.75">
      <c r="A874" s="81"/>
      <c r="B874" s="84"/>
      <c r="C874" s="5" t="s">
        <v>9</v>
      </c>
      <c r="D874" s="6"/>
      <c r="E874" s="6">
        <v>55493</v>
      </c>
      <c r="F874" s="43"/>
    </row>
    <row r="875" spans="1:6" ht="12.75">
      <c r="A875" s="81"/>
      <c r="B875" s="84" t="s">
        <v>10</v>
      </c>
      <c r="C875" s="5" t="s">
        <v>8</v>
      </c>
      <c r="D875" s="7">
        <v>7</v>
      </c>
      <c r="E875" s="7">
        <v>329</v>
      </c>
      <c r="F875" s="44"/>
    </row>
    <row r="876" spans="1:6" ht="13.5" thickBot="1">
      <c r="A876" s="87"/>
      <c r="B876" s="78"/>
      <c r="C876" s="12" t="s">
        <v>9</v>
      </c>
      <c r="D876" s="13">
        <v>115825</v>
      </c>
      <c r="E876" s="13">
        <v>403016</v>
      </c>
      <c r="F876" s="47"/>
    </row>
    <row r="877" spans="1:6" ht="12.75">
      <c r="A877" s="80" t="s">
        <v>13</v>
      </c>
      <c r="B877" s="83" t="s">
        <v>7</v>
      </c>
      <c r="C877" s="3" t="s">
        <v>8</v>
      </c>
      <c r="D877" s="14">
        <f aca="true" t="shared" si="39" ref="D877:F880">D865+D869+D873</f>
        <v>0</v>
      </c>
      <c r="E877" s="14">
        <f t="shared" si="39"/>
        <v>58</v>
      </c>
      <c r="F877" s="48">
        <f t="shared" si="39"/>
        <v>0</v>
      </c>
    </row>
    <row r="878" spans="1:6" ht="12.75">
      <c r="A878" s="81"/>
      <c r="B878" s="84"/>
      <c r="C878" s="5" t="s">
        <v>9</v>
      </c>
      <c r="D878" s="15">
        <f t="shared" si="39"/>
        <v>0</v>
      </c>
      <c r="E878" s="15">
        <f t="shared" si="39"/>
        <v>85711</v>
      </c>
      <c r="F878" s="49">
        <f t="shared" si="39"/>
        <v>0</v>
      </c>
    </row>
    <row r="879" spans="1:6" ht="12.75">
      <c r="A879" s="81"/>
      <c r="B879" s="84" t="s">
        <v>10</v>
      </c>
      <c r="C879" s="5" t="s">
        <v>8</v>
      </c>
      <c r="D879" s="16">
        <f t="shared" si="39"/>
        <v>15</v>
      </c>
      <c r="E879" s="16">
        <f t="shared" si="39"/>
        <v>337</v>
      </c>
      <c r="F879" s="50">
        <f t="shared" si="39"/>
        <v>0</v>
      </c>
    </row>
    <row r="880" spans="1:6" ht="13.5" thickBot="1">
      <c r="A880" s="82"/>
      <c r="B880" s="85"/>
      <c r="C880" s="8" t="s">
        <v>9</v>
      </c>
      <c r="D880" s="17">
        <f t="shared" si="39"/>
        <v>127513</v>
      </c>
      <c r="E880" s="17">
        <f t="shared" si="39"/>
        <v>411357</v>
      </c>
      <c r="F880" s="51">
        <f t="shared" si="39"/>
        <v>0</v>
      </c>
    </row>
    <row r="883" spans="1:6" ht="15.75">
      <c r="A883" s="1" t="s">
        <v>0</v>
      </c>
      <c r="B883" s="66" t="s">
        <v>52</v>
      </c>
      <c r="C883" s="67"/>
      <c r="D883" s="67"/>
      <c r="E883" s="67"/>
      <c r="F883" s="68"/>
    </row>
    <row r="884" spans="1:6" ht="13.5" thickBot="1">
      <c r="A884" s="69"/>
      <c r="B884" s="69"/>
      <c r="C884" s="69"/>
      <c r="D884" s="69"/>
      <c r="E884" s="69"/>
      <c r="F884" s="69"/>
    </row>
    <row r="885" spans="1:6" ht="16.5" thickBot="1">
      <c r="A885" s="70" t="s">
        <v>2</v>
      </c>
      <c r="B885" s="71"/>
      <c r="C885" s="72"/>
      <c r="D885" s="2" t="s">
        <v>3</v>
      </c>
      <c r="E885" s="2" t="s">
        <v>4</v>
      </c>
      <c r="F885" s="41" t="s">
        <v>5</v>
      </c>
    </row>
    <row r="886" spans="1:6" ht="12.75">
      <c r="A886" s="80" t="s">
        <v>6</v>
      </c>
      <c r="B886" s="83" t="s">
        <v>7</v>
      </c>
      <c r="C886" s="3" t="s">
        <v>8</v>
      </c>
      <c r="D886" s="4"/>
      <c r="E886" s="4">
        <v>9</v>
      </c>
      <c r="F886" s="42"/>
    </row>
    <row r="887" spans="1:6" ht="12.75">
      <c r="A887" s="81"/>
      <c r="B887" s="84"/>
      <c r="C887" s="5" t="s">
        <v>9</v>
      </c>
      <c r="D887" s="6"/>
      <c r="E887" s="6">
        <v>8547</v>
      </c>
      <c r="F887" s="43"/>
    </row>
    <row r="888" spans="1:6" ht="12.75">
      <c r="A888" s="81"/>
      <c r="B888" s="84" t="s">
        <v>10</v>
      </c>
      <c r="C888" s="5" t="s">
        <v>8</v>
      </c>
      <c r="D888" s="7"/>
      <c r="E888" s="7"/>
      <c r="F888" s="44"/>
    </row>
    <row r="889" spans="1:6" ht="13.5" thickBot="1">
      <c r="A889" s="82"/>
      <c r="B889" s="85"/>
      <c r="C889" s="8" t="s">
        <v>9</v>
      </c>
      <c r="D889" s="9"/>
      <c r="E889" s="9"/>
      <c r="F889" s="45"/>
    </row>
    <row r="890" spans="1:6" ht="12.75">
      <c r="A890" s="80" t="s">
        <v>11</v>
      </c>
      <c r="B890" s="83" t="s">
        <v>7</v>
      </c>
      <c r="C890" s="3" t="s">
        <v>8</v>
      </c>
      <c r="D890" s="4"/>
      <c r="E890" s="4"/>
      <c r="F890" s="42"/>
    </row>
    <row r="891" spans="1:6" ht="12.75">
      <c r="A891" s="81"/>
      <c r="B891" s="84"/>
      <c r="C891" s="5" t="s">
        <v>9</v>
      </c>
      <c r="D891" s="6"/>
      <c r="E891" s="6"/>
      <c r="F891" s="43"/>
    </row>
    <row r="892" spans="1:6" ht="12.75">
      <c r="A892" s="81"/>
      <c r="B892" s="84" t="s">
        <v>10</v>
      </c>
      <c r="C892" s="5" t="s">
        <v>8</v>
      </c>
      <c r="D892" s="7"/>
      <c r="E892" s="7"/>
      <c r="F892" s="44"/>
    </row>
    <row r="893" spans="1:6" ht="13.5" thickBot="1">
      <c r="A893" s="82"/>
      <c r="B893" s="85"/>
      <c r="C893" s="8" t="s">
        <v>9</v>
      </c>
      <c r="D893" s="9"/>
      <c r="E893" s="9"/>
      <c r="F893" s="45"/>
    </row>
    <row r="894" spans="1:6" ht="12.75">
      <c r="A894" s="86" t="s">
        <v>12</v>
      </c>
      <c r="B894" s="77" t="s">
        <v>7</v>
      </c>
      <c r="C894" s="10" t="s">
        <v>8</v>
      </c>
      <c r="D894" s="11"/>
      <c r="E894" s="11">
        <v>31</v>
      </c>
      <c r="F894" s="46"/>
    </row>
    <row r="895" spans="1:6" ht="12.75">
      <c r="A895" s="81"/>
      <c r="B895" s="84"/>
      <c r="C895" s="5" t="s">
        <v>9</v>
      </c>
      <c r="D895" s="6"/>
      <c r="E895" s="6">
        <v>75017</v>
      </c>
      <c r="F895" s="43"/>
    </row>
    <row r="896" spans="1:6" ht="12.75">
      <c r="A896" s="81"/>
      <c r="B896" s="84" t="s">
        <v>10</v>
      </c>
      <c r="C896" s="5" t="s">
        <v>8</v>
      </c>
      <c r="D896" s="7">
        <v>18</v>
      </c>
      <c r="E896" s="7">
        <v>46</v>
      </c>
      <c r="F896" s="44"/>
    </row>
    <row r="897" spans="1:6" ht="13.5" thickBot="1">
      <c r="A897" s="87"/>
      <c r="B897" s="78"/>
      <c r="C897" s="12" t="s">
        <v>9</v>
      </c>
      <c r="D897" s="13">
        <v>29085</v>
      </c>
      <c r="E897" s="13">
        <v>54919</v>
      </c>
      <c r="F897" s="47"/>
    </row>
    <row r="898" spans="1:6" ht="12.75">
      <c r="A898" s="80" t="s">
        <v>13</v>
      </c>
      <c r="B898" s="83" t="s">
        <v>7</v>
      </c>
      <c r="C898" s="3" t="s">
        <v>8</v>
      </c>
      <c r="D898" s="14">
        <f aca="true" t="shared" si="40" ref="D898:F901">D886+D890+D894</f>
        <v>0</v>
      </c>
      <c r="E898" s="14">
        <f t="shared" si="40"/>
        <v>40</v>
      </c>
      <c r="F898" s="48">
        <f t="shared" si="40"/>
        <v>0</v>
      </c>
    </row>
    <row r="899" spans="1:6" ht="12.75">
      <c r="A899" s="81"/>
      <c r="B899" s="84"/>
      <c r="C899" s="5" t="s">
        <v>9</v>
      </c>
      <c r="D899" s="15">
        <f t="shared" si="40"/>
        <v>0</v>
      </c>
      <c r="E899" s="15">
        <f t="shared" si="40"/>
        <v>83564</v>
      </c>
      <c r="F899" s="49">
        <f t="shared" si="40"/>
        <v>0</v>
      </c>
    </row>
    <row r="900" spans="1:6" ht="12.75">
      <c r="A900" s="81"/>
      <c r="B900" s="84" t="s">
        <v>10</v>
      </c>
      <c r="C900" s="5" t="s">
        <v>8</v>
      </c>
      <c r="D900" s="16">
        <f t="shared" si="40"/>
        <v>18</v>
      </c>
      <c r="E900" s="16">
        <f t="shared" si="40"/>
        <v>46</v>
      </c>
      <c r="F900" s="50">
        <f t="shared" si="40"/>
        <v>0</v>
      </c>
    </row>
    <row r="901" spans="1:6" ht="13.5" thickBot="1">
      <c r="A901" s="82"/>
      <c r="B901" s="85"/>
      <c r="C901" s="8" t="s">
        <v>9</v>
      </c>
      <c r="D901" s="17">
        <f t="shared" si="40"/>
        <v>29085</v>
      </c>
      <c r="E901" s="17">
        <f t="shared" si="40"/>
        <v>54919</v>
      </c>
      <c r="F901" s="51">
        <f t="shared" si="40"/>
        <v>0</v>
      </c>
    </row>
    <row r="904" spans="1:6" ht="15.75">
      <c r="A904" s="1" t="s">
        <v>0</v>
      </c>
      <c r="B904" s="66" t="s">
        <v>53</v>
      </c>
      <c r="C904" s="67"/>
      <c r="D904" s="67"/>
      <c r="E904" s="67"/>
      <c r="F904" s="68"/>
    </row>
    <row r="905" spans="1:6" ht="13.5" thickBot="1">
      <c r="A905" s="69"/>
      <c r="B905" s="69"/>
      <c r="C905" s="69"/>
      <c r="D905" s="69"/>
      <c r="E905" s="69"/>
      <c r="F905" s="69"/>
    </row>
    <row r="906" spans="1:6" ht="16.5" thickBot="1">
      <c r="A906" s="70" t="s">
        <v>2</v>
      </c>
      <c r="B906" s="71"/>
      <c r="C906" s="72"/>
      <c r="D906" s="2" t="s">
        <v>3</v>
      </c>
      <c r="E906" s="2" t="s">
        <v>4</v>
      </c>
      <c r="F906" s="41" t="s">
        <v>5</v>
      </c>
    </row>
    <row r="907" spans="1:6" ht="12.75">
      <c r="A907" s="80" t="s">
        <v>6</v>
      </c>
      <c r="B907" s="83" t="s">
        <v>7</v>
      </c>
      <c r="C907" s="3" t="s">
        <v>8</v>
      </c>
      <c r="D907" s="4"/>
      <c r="E907" s="4">
        <v>43</v>
      </c>
      <c r="F907" s="42">
        <v>1</v>
      </c>
    </row>
    <row r="908" spans="1:6" ht="12.75">
      <c r="A908" s="81"/>
      <c r="B908" s="84"/>
      <c r="C908" s="5" t="s">
        <v>9</v>
      </c>
      <c r="D908" s="6"/>
      <c r="E908" s="6">
        <v>63387.24</v>
      </c>
      <c r="F908" s="43">
        <v>348</v>
      </c>
    </row>
    <row r="909" spans="1:6" ht="12.75">
      <c r="A909" s="81"/>
      <c r="B909" s="84" t="s">
        <v>10</v>
      </c>
      <c r="C909" s="5" t="s">
        <v>8</v>
      </c>
      <c r="D909" s="7"/>
      <c r="E909" s="7">
        <f>162</f>
        <v>162</v>
      </c>
      <c r="F909" s="44">
        <v>3</v>
      </c>
    </row>
    <row r="910" spans="1:6" ht="13.5" thickBot="1">
      <c r="A910" s="82"/>
      <c r="B910" s="85"/>
      <c r="C910" s="8" t="s">
        <v>9</v>
      </c>
      <c r="D910" s="9"/>
      <c r="E910" s="9">
        <f>145500.68+5450</f>
        <v>150950.68</v>
      </c>
      <c r="F910" s="45">
        <v>61220.73</v>
      </c>
    </row>
    <row r="911" spans="1:6" ht="12.75">
      <c r="A911" s="80" t="s">
        <v>11</v>
      </c>
      <c r="B911" s="83" t="s">
        <v>7</v>
      </c>
      <c r="C911" s="3" t="s">
        <v>8</v>
      </c>
      <c r="D911" s="4"/>
      <c r="E911" s="4"/>
      <c r="F911" s="42"/>
    </row>
    <row r="912" spans="1:6" ht="12.75">
      <c r="A912" s="81"/>
      <c r="B912" s="84"/>
      <c r="C912" s="5" t="s">
        <v>9</v>
      </c>
      <c r="D912" s="6"/>
      <c r="E912" s="6"/>
      <c r="F912" s="43"/>
    </row>
    <row r="913" spans="1:6" ht="12.75">
      <c r="A913" s="81"/>
      <c r="B913" s="84" t="s">
        <v>10</v>
      </c>
      <c r="C913" s="5" t="s">
        <v>8</v>
      </c>
      <c r="D913" s="7"/>
      <c r="E913" s="7">
        <v>0</v>
      </c>
      <c r="F913" s="44"/>
    </row>
    <row r="914" spans="1:6" ht="13.5" thickBot="1">
      <c r="A914" s="82"/>
      <c r="B914" s="85"/>
      <c r="C914" s="8" t="s">
        <v>9</v>
      </c>
      <c r="D914" s="9"/>
      <c r="E914" s="9"/>
      <c r="F914" s="45"/>
    </row>
    <row r="915" spans="1:6" ht="12.75">
      <c r="A915" s="86" t="s">
        <v>12</v>
      </c>
      <c r="B915" s="77" t="s">
        <v>7</v>
      </c>
      <c r="C915" s="10" t="s">
        <v>8</v>
      </c>
      <c r="D915" s="11"/>
      <c r="E915" s="11">
        <v>352</v>
      </c>
      <c r="F915" s="46"/>
    </row>
    <row r="916" spans="1:6" ht="12.75">
      <c r="A916" s="81"/>
      <c r="B916" s="84"/>
      <c r="C916" s="5" t="s">
        <v>9</v>
      </c>
      <c r="D916" s="6"/>
      <c r="E916" s="6">
        <v>334260.63</v>
      </c>
      <c r="F916" s="43"/>
    </row>
    <row r="917" spans="1:6" ht="12.75">
      <c r="A917" s="81"/>
      <c r="B917" s="84" t="s">
        <v>10</v>
      </c>
      <c r="C917" s="5" t="s">
        <v>8</v>
      </c>
      <c r="D917" s="7"/>
      <c r="E917" s="7">
        <v>171</v>
      </c>
      <c r="F917" s="44"/>
    </row>
    <row r="918" spans="1:6" ht="13.5" thickBot="1">
      <c r="A918" s="87"/>
      <c r="B918" s="78"/>
      <c r="C918" s="12" t="s">
        <v>9</v>
      </c>
      <c r="D918" s="13"/>
      <c r="E918" s="13">
        <v>153327</v>
      </c>
      <c r="F918" s="47"/>
    </row>
    <row r="919" spans="1:6" ht="12.75">
      <c r="A919" s="80" t="s">
        <v>13</v>
      </c>
      <c r="B919" s="83" t="s">
        <v>7</v>
      </c>
      <c r="C919" s="3" t="s">
        <v>8</v>
      </c>
      <c r="D919" s="14">
        <f aca="true" t="shared" si="41" ref="D919:F922">D907+D911+D915</f>
        <v>0</v>
      </c>
      <c r="E919" s="14">
        <f t="shared" si="41"/>
        <v>395</v>
      </c>
      <c r="F919" s="48">
        <f t="shared" si="41"/>
        <v>1</v>
      </c>
    </row>
    <row r="920" spans="1:6" ht="12.75">
      <c r="A920" s="81"/>
      <c r="B920" s="84"/>
      <c r="C920" s="5" t="s">
        <v>9</v>
      </c>
      <c r="D920" s="15">
        <f t="shared" si="41"/>
        <v>0</v>
      </c>
      <c r="E920" s="15">
        <f t="shared" si="41"/>
        <v>397647.87</v>
      </c>
      <c r="F920" s="49">
        <f t="shared" si="41"/>
        <v>348</v>
      </c>
    </row>
    <row r="921" spans="1:6" ht="12.75">
      <c r="A921" s="81"/>
      <c r="B921" s="84" t="s">
        <v>10</v>
      </c>
      <c r="C921" s="5" t="s">
        <v>8</v>
      </c>
      <c r="D921" s="16">
        <f t="shared" si="41"/>
        <v>0</v>
      </c>
      <c r="E921" s="16">
        <f t="shared" si="41"/>
        <v>333</v>
      </c>
      <c r="F921" s="50">
        <f t="shared" si="41"/>
        <v>3</v>
      </c>
    </row>
    <row r="922" spans="1:6" ht="13.5" thickBot="1">
      <c r="A922" s="82"/>
      <c r="B922" s="85"/>
      <c r="C922" s="8" t="s">
        <v>9</v>
      </c>
      <c r="D922" s="17">
        <f t="shared" si="41"/>
        <v>0</v>
      </c>
      <c r="E922" s="17">
        <f t="shared" si="41"/>
        <v>304277.68</v>
      </c>
      <c r="F922" s="51">
        <f t="shared" si="41"/>
        <v>61220.73</v>
      </c>
    </row>
    <row r="923" ht="12.75">
      <c r="G923" s="29">
        <v>15</v>
      </c>
    </row>
    <row r="924" spans="1:6" ht="15.75">
      <c r="A924" s="1" t="s">
        <v>0</v>
      </c>
      <c r="B924" s="66" t="s">
        <v>54</v>
      </c>
      <c r="C924" s="67"/>
      <c r="D924" s="67"/>
      <c r="E924" s="67"/>
      <c r="F924" s="68"/>
    </row>
    <row r="925" spans="1:6" ht="13.5" thickBot="1">
      <c r="A925" s="69"/>
      <c r="B925" s="69"/>
      <c r="C925" s="69"/>
      <c r="D925" s="69"/>
      <c r="E925" s="69"/>
      <c r="F925" s="69"/>
    </row>
    <row r="926" spans="1:6" ht="16.5" thickBot="1">
      <c r="A926" s="70" t="s">
        <v>2</v>
      </c>
      <c r="B926" s="71"/>
      <c r="C926" s="72"/>
      <c r="D926" s="2" t="s">
        <v>3</v>
      </c>
      <c r="E926" s="2" t="s">
        <v>4</v>
      </c>
      <c r="F926" s="41" t="s">
        <v>5</v>
      </c>
    </row>
    <row r="927" spans="1:6" ht="12.75">
      <c r="A927" s="80" t="s">
        <v>6</v>
      </c>
      <c r="B927" s="83" t="s">
        <v>7</v>
      </c>
      <c r="C927" s="3" t="s">
        <v>8</v>
      </c>
      <c r="D927" s="4"/>
      <c r="E927" s="4"/>
      <c r="F927" s="42"/>
    </row>
    <row r="928" spans="1:6" ht="12.75">
      <c r="A928" s="81"/>
      <c r="B928" s="84"/>
      <c r="C928" s="5" t="s">
        <v>9</v>
      </c>
      <c r="D928" s="6"/>
      <c r="E928" s="6"/>
      <c r="F928" s="43"/>
    </row>
    <row r="929" spans="1:6" ht="12.75">
      <c r="A929" s="81"/>
      <c r="B929" s="84" t="s">
        <v>10</v>
      </c>
      <c r="C929" s="5" t="s">
        <v>8</v>
      </c>
      <c r="D929" s="7">
        <v>4</v>
      </c>
      <c r="E929" s="7">
        <v>1</v>
      </c>
      <c r="F929" s="44"/>
    </row>
    <row r="930" spans="1:6" ht="13.5" thickBot="1">
      <c r="A930" s="82"/>
      <c r="B930" s="85"/>
      <c r="C930" s="8" t="s">
        <v>9</v>
      </c>
      <c r="D930" s="9">
        <v>21027.94</v>
      </c>
      <c r="E930" s="9">
        <v>1000</v>
      </c>
      <c r="F930" s="45"/>
    </row>
    <row r="931" spans="1:6" ht="12.75">
      <c r="A931" s="80" t="s">
        <v>11</v>
      </c>
      <c r="B931" s="83" t="s">
        <v>7</v>
      </c>
      <c r="C931" s="3" t="s">
        <v>8</v>
      </c>
      <c r="D931" s="4"/>
      <c r="E931" s="4"/>
      <c r="F931" s="42"/>
    </row>
    <row r="932" spans="1:6" ht="12.75">
      <c r="A932" s="81"/>
      <c r="B932" s="84"/>
      <c r="C932" s="5" t="s">
        <v>9</v>
      </c>
      <c r="D932" s="6"/>
      <c r="E932" s="6"/>
      <c r="F932" s="43"/>
    </row>
    <row r="933" spans="1:6" ht="12.75">
      <c r="A933" s="81"/>
      <c r="B933" s="84" t="s">
        <v>10</v>
      </c>
      <c r="C933" s="5" t="s">
        <v>8</v>
      </c>
      <c r="D933" s="7"/>
      <c r="E933" s="7"/>
      <c r="F933" s="44"/>
    </row>
    <row r="934" spans="1:6" ht="13.5" thickBot="1">
      <c r="A934" s="82"/>
      <c r="B934" s="85"/>
      <c r="C934" s="8" t="s">
        <v>9</v>
      </c>
      <c r="D934" s="9"/>
      <c r="E934" s="9"/>
      <c r="F934" s="45"/>
    </row>
    <row r="935" spans="1:6" ht="12.75">
      <c r="A935" s="86" t="s">
        <v>12</v>
      </c>
      <c r="B935" s="77" t="s">
        <v>7</v>
      </c>
      <c r="C935" s="10" t="s">
        <v>8</v>
      </c>
      <c r="D935" s="11">
        <v>2</v>
      </c>
      <c r="E935" s="11">
        <v>13</v>
      </c>
      <c r="F935" s="46"/>
    </row>
    <row r="936" spans="1:6" ht="12.75">
      <c r="A936" s="81"/>
      <c r="B936" s="84"/>
      <c r="C936" s="5" t="s">
        <v>9</v>
      </c>
      <c r="D936" s="6">
        <v>30525</v>
      </c>
      <c r="E936" s="6">
        <v>15779</v>
      </c>
      <c r="F936" s="43"/>
    </row>
    <row r="937" spans="1:6" ht="12.75">
      <c r="A937" s="81"/>
      <c r="B937" s="84" t="s">
        <v>10</v>
      </c>
      <c r="C937" s="5" t="s">
        <v>8</v>
      </c>
      <c r="D937" s="7">
        <v>6</v>
      </c>
      <c r="E937" s="7">
        <v>61</v>
      </c>
      <c r="F937" s="44"/>
    </row>
    <row r="938" spans="1:6" ht="13.5" thickBot="1">
      <c r="A938" s="87"/>
      <c r="B938" s="78"/>
      <c r="C938" s="12" t="s">
        <v>9</v>
      </c>
      <c r="D938" s="13">
        <v>68976</v>
      </c>
      <c r="E938" s="13">
        <v>88963.11</v>
      </c>
      <c r="F938" s="47"/>
    </row>
    <row r="939" spans="1:6" ht="12.75">
      <c r="A939" s="80" t="s">
        <v>13</v>
      </c>
      <c r="B939" s="83" t="s">
        <v>7</v>
      </c>
      <c r="C939" s="3" t="s">
        <v>8</v>
      </c>
      <c r="D939" s="14">
        <f aca="true" t="shared" si="42" ref="D939:F942">D927+D931+D935</f>
        <v>2</v>
      </c>
      <c r="E939" s="14">
        <f t="shared" si="42"/>
        <v>13</v>
      </c>
      <c r="F939" s="48">
        <f t="shared" si="42"/>
        <v>0</v>
      </c>
    </row>
    <row r="940" spans="1:6" ht="12.75">
      <c r="A940" s="81"/>
      <c r="B940" s="84"/>
      <c r="C940" s="5" t="s">
        <v>9</v>
      </c>
      <c r="D940" s="15">
        <f t="shared" si="42"/>
        <v>30525</v>
      </c>
      <c r="E940" s="15">
        <f t="shared" si="42"/>
        <v>15779</v>
      </c>
      <c r="F940" s="49">
        <f t="shared" si="42"/>
        <v>0</v>
      </c>
    </row>
    <row r="941" spans="1:6" ht="12.75">
      <c r="A941" s="81"/>
      <c r="B941" s="84" t="s">
        <v>10</v>
      </c>
      <c r="C941" s="5" t="s">
        <v>8</v>
      </c>
      <c r="D941" s="16">
        <f t="shared" si="42"/>
        <v>10</v>
      </c>
      <c r="E941" s="16">
        <f t="shared" si="42"/>
        <v>62</v>
      </c>
      <c r="F941" s="50">
        <f t="shared" si="42"/>
        <v>0</v>
      </c>
    </row>
    <row r="942" spans="1:6" ht="13.5" thickBot="1">
      <c r="A942" s="82"/>
      <c r="B942" s="85"/>
      <c r="C942" s="8" t="s">
        <v>9</v>
      </c>
      <c r="D942" s="17">
        <f t="shared" si="42"/>
        <v>90003.94</v>
      </c>
      <c r="E942" s="17">
        <f t="shared" si="42"/>
        <v>89963.11</v>
      </c>
      <c r="F942" s="51">
        <f t="shared" si="42"/>
        <v>0</v>
      </c>
    </row>
    <row r="945" spans="1:6" ht="15.75">
      <c r="A945" s="1" t="s">
        <v>0</v>
      </c>
      <c r="B945" s="66" t="s">
        <v>55</v>
      </c>
      <c r="C945" s="67"/>
      <c r="D945" s="67"/>
      <c r="E945" s="67"/>
      <c r="F945" s="68"/>
    </row>
    <row r="946" spans="1:6" ht="13.5" thickBot="1">
      <c r="A946" s="69"/>
      <c r="B946" s="69"/>
      <c r="C946" s="69"/>
      <c r="D946" s="69"/>
      <c r="E946" s="69"/>
      <c r="F946" s="69"/>
    </row>
    <row r="947" spans="1:6" ht="16.5" thickBot="1">
      <c r="A947" s="70" t="s">
        <v>2</v>
      </c>
      <c r="B947" s="71"/>
      <c r="C947" s="72"/>
      <c r="D947" s="2" t="s">
        <v>3</v>
      </c>
      <c r="E947" s="2" t="s">
        <v>4</v>
      </c>
      <c r="F947" s="41" t="s">
        <v>5</v>
      </c>
    </row>
    <row r="948" spans="1:6" ht="12.75">
      <c r="A948" s="80" t="s">
        <v>6</v>
      </c>
      <c r="B948" s="83" t="s">
        <v>7</v>
      </c>
      <c r="C948" s="3" t="s">
        <v>8</v>
      </c>
      <c r="D948" s="4"/>
      <c r="E948" s="4">
        <v>4</v>
      </c>
      <c r="F948" s="42"/>
    </row>
    <row r="949" spans="1:6" ht="12.75">
      <c r="A949" s="81"/>
      <c r="B949" s="84"/>
      <c r="C949" s="5" t="s">
        <v>9</v>
      </c>
      <c r="D949" s="6"/>
      <c r="E949" s="6">
        <v>14300</v>
      </c>
      <c r="F949" s="43"/>
    </row>
    <row r="950" spans="1:6" ht="12.75">
      <c r="A950" s="81"/>
      <c r="B950" s="84" t="s">
        <v>10</v>
      </c>
      <c r="C950" s="5" t="s">
        <v>8</v>
      </c>
      <c r="D950" s="7"/>
      <c r="E950" s="7">
        <v>11</v>
      </c>
      <c r="F950" s="44"/>
    </row>
    <row r="951" spans="1:6" ht="13.5" thickBot="1">
      <c r="A951" s="82"/>
      <c r="B951" s="85"/>
      <c r="C951" s="8" t="s">
        <v>9</v>
      </c>
      <c r="D951" s="9"/>
      <c r="E951" s="9">
        <v>11754</v>
      </c>
      <c r="F951" s="45"/>
    </row>
    <row r="952" spans="1:6" ht="12.75">
      <c r="A952" s="80" t="s">
        <v>11</v>
      </c>
      <c r="B952" s="83" t="s">
        <v>7</v>
      </c>
      <c r="C952" s="3" t="s">
        <v>8</v>
      </c>
      <c r="D952" s="4"/>
      <c r="E952" s="4">
        <v>1</v>
      </c>
      <c r="F952" s="42"/>
    </row>
    <row r="953" spans="1:6" ht="12.75">
      <c r="A953" s="81"/>
      <c r="B953" s="84"/>
      <c r="C953" s="5" t="s">
        <v>9</v>
      </c>
      <c r="D953" s="6"/>
      <c r="E953" s="6">
        <v>600</v>
      </c>
      <c r="F953" s="43"/>
    </row>
    <row r="954" spans="1:6" ht="12.75">
      <c r="A954" s="81"/>
      <c r="B954" s="84" t="s">
        <v>10</v>
      </c>
      <c r="C954" s="5" t="s">
        <v>8</v>
      </c>
      <c r="D954" s="7"/>
      <c r="E954" s="7">
        <v>15</v>
      </c>
      <c r="F954" s="44"/>
    </row>
    <row r="955" spans="1:6" ht="13.5" thickBot="1">
      <c r="A955" s="82"/>
      <c r="B955" s="85"/>
      <c r="C955" s="8" t="s">
        <v>9</v>
      </c>
      <c r="D955" s="9"/>
      <c r="E955" s="9">
        <v>25000</v>
      </c>
      <c r="F955" s="45"/>
    </row>
    <row r="956" spans="1:6" ht="12.75">
      <c r="A956" s="86" t="s">
        <v>12</v>
      </c>
      <c r="B956" s="77" t="s">
        <v>7</v>
      </c>
      <c r="C956" s="10" t="s">
        <v>8</v>
      </c>
      <c r="D956" s="11"/>
      <c r="E956" s="11">
        <v>18</v>
      </c>
      <c r="F956" s="46"/>
    </row>
    <row r="957" spans="1:6" ht="12.75">
      <c r="A957" s="81"/>
      <c r="B957" s="84"/>
      <c r="C957" s="5" t="s">
        <v>9</v>
      </c>
      <c r="D957" s="6"/>
      <c r="E957" s="6">
        <v>20394</v>
      </c>
      <c r="F957" s="43"/>
    </row>
    <row r="958" spans="1:6" ht="12.75">
      <c r="A958" s="81"/>
      <c r="B958" s="84" t="s">
        <v>10</v>
      </c>
      <c r="C958" s="5" t="s">
        <v>8</v>
      </c>
      <c r="D958" s="7">
        <v>1</v>
      </c>
      <c r="E958" s="7">
        <v>69</v>
      </c>
      <c r="F958" s="44"/>
    </row>
    <row r="959" spans="1:6" ht="13.5" thickBot="1">
      <c r="A959" s="87"/>
      <c r="B959" s="78"/>
      <c r="C959" s="12" t="s">
        <v>9</v>
      </c>
      <c r="D959" s="13">
        <v>5084</v>
      </c>
      <c r="E959" s="13">
        <v>77769</v>
      </c>
      <c r="F959" s="47"/>
    </row>
    <row r="960" spans="1:6" ht="12.75">
      <c r="A960" s="80" t="s">
        <v>13</v>
      </c>
      <c r="B960" s="83" t="s">
        <v>7</v>
      </c>
      <c r="C960" s="3" t="s">
        <v>8</v>
      </c>
      <c r="D960" s="14">
        <f aca="true" t="shared" si="43" ref="D960:F963">D948+D952+D956</f>
        <v>0</v>
      </c>
      <c r="E960" s="14">
        <f t="shared" si="43"/>
        <v>23</v>
      </c>
      <c r="F960" s="48">
        <f t="shared" si="43"/>
        <v>0</v>
      </c>
    </row>
    <row r="961" spans="1:6" ht="12.75">
      <c r="A961" s="81"/>
      <c r="B961" s="84"/>
      <c r="C961" s="5" t="s">
        <v>9</v>
      </c>
      <c r="D961" s="15">
        <f t="shared" si="43"/>
        <v>0</v>
      </c>
      <c r="E961" s="15">
        <f t="shared" si="43"/>
        <v>35294</v>
      </c>
      <c r="F961" s="49">
        <f t="shared" si="43"/>
        <v>0</v>
      </c>
    </row>
    <row r="962" spans="1:6" ht="12.75">
      <c r="A962" s="81"/>
      <c r="B962" s="84" t="s">
        <v>10</v>
      </c>
      <c r="C962" s="5" t="s">
        <v>8</v>
      </c>
      <c r="D962" s="16">
        <f t="shared" si="43"/>
        <v>1</v>
      </c>
      <c r="E962" s="16">
        <f t="shared" si="43"/>
        <v>95</v>
      </c>
      <c r="F962" s="50">
        <f t="shared" si="43"/>
        <v>0</v>
      </c>
    </row>
    <row r="963" spans="1:6" ht="13.5" thickBot="1">
      <c r="A963" s="82"/>
      <c r="B963" s="85"/>
      <c r="C963" s="8" t="s">
        <v>9</v>
      </c>
      <c r="D963" s="17">
        <f t="shared" si="43"/>
        <v>5084</v>
      </c>
      <c r="E963" s="17">
        <f t="shared" si="43"/>
        <v>114523</v>
      </c>
      <c r="F963" s="51">
        <f t="shared" si="43"/>
        <v>0</v>
      </c>
    </row>
    <row r="966" spans="1:6" ht="15.75">
      <c r="A966" s="1" t="s">
        <v>0</v>
      </c>
      <c r="B966" s="66" t="s">
        <v>56</v>
      </c>
      <c r="C966" s="67"/>
      <c r="D966" s="67"/>
      <c r="E966" s="67"/>
      <c r="F966" s="68"/>
    </row>
    <row r="967" spans="1:6" ht="13.5" thickBot="1">
      <c r="A967" s="69"/>
      <c r="B967" s="69"/>
      <c r="C967" s="69"/>
      <c r="D967" s="69"/>
      <c r="E967" s="69"/>
      <c r="F967" s="69"/>
    </row>
    <row r="968" spans="1:6" ht="16.5" thickBot="1">
      <c r="A968" s="70" t="s">
        <v>2</v>
      </c>
      <c r="B968" s="71"/>
      <c r="C968" s="72"/>
      <c r="D968" s="2" t="s">
        <v>3</v>
      </c>
      <c r="E968" s="2" t="s">
        <v>4</v>
      </c>
      <c r="F968" s="41" t="s">
        <v>5</v>
      </c>
    </row>
    <row r="969" spans="1:6" ht="12.75">
      <c r="A969" s="80" t="s">
        <v>6</v>
      </c>
      <c r="B969" s="83" t="s">
        <v>7</v>
      </c>
      <c r="C969" s="3" t="s">
        <v>8</v>
      </c>
      <c r="D969" s="4"/>
      <c r="E969" s="4">
        <v>43</v>
      </c>
      <c r="F969" s="42"/>
    </row>
    <row r="970" spans="1:6" ht="12.75">
      <c r="A970" s="81"/>
      <c r="B970" s="84"/>
      <c r="C970" s="5" t="s">
        <v>9</v>
      </c>
      <c r="D970" s="6"/>
      <c r="E970" s="6">
        <v>69210.27</v>
      </c>
      <c r="F970" s="43"/>
    </row>
    <row r="971" spans="1:6" ht="12.75">
      <c r="A971" s="81"/>
      <c r="B971" s="84" t="s">
        <v>10</v>
      </c>
      <c r="C971" s="5" t="s">
        <v>8</v>
      </c>
      <c r="D971" s="7">
        <v>14</v>
      </c>
      <c r="E971" s="7">
        <v>12</v>
      </c>
      <c r="F971" s="44"/>
    </row>
    <row r="972" spans="1:6" ht="13.5" thickBot="1">
      <c r="A972" s="82"/>
      <c r="B972" s="85"/>
      <c r="C972" s="8" t="s">
        <v>9</v>
      </c>
      <c r="D972" s="9">
        <v>54795.16</v>
      </c>
      <c r="E972" s="9">
        <v>14898</v>
      </c>
      <c r="F972" s="45"/>
    </row>
    <row r="973" spans="1:6" ht="12.75">
      <c r="A973" s="80" t="s">
        <v>11</v>
      </c>
      <c r="B973" s="83" t="s">
        <v>7</v>
      </c>
      <c r="C973" s="3" t="s">
        <v>8</v>
      </c>
      <c r="D973" s="4"/>
      <c r="E973" s="4"/>
      <c r="F973" s="42"/>
    </row>
    <row r="974" spans="1:6" ht="12.75">
      <c r="A974" s="81"/>
      <c r="B974" s="84"/>
      <c r="C974" s="5" t="s">
        <v>9</v>
      </c>
      <c r="D974" s="6"/>
      <c r="E974" s="6"/>
      <c r="F974" s="43"/>
    </row>
    <row r="975" spans="1:6" ht="12.75">
      <c r="A975" s="81"/>
      <c r="B975" s="84" t="s">
        <v>10</v>
      </c>
      <c r="C975" s="5" t="s">
        <v>8</v>
      </c>
      <c r="D975" s="7"/>
      <c r="E975" s="7">
        <v>6</v>
      </c>
      <c r="F975" s="44"/>
    </row>
    <row r="976" spans="1:6" ht="13.5" thickBot="1">
      <c r="A976" s="82"/>
      <c r="B976" s="85"/>
      <c r="C976" s="8" t="s">
        <v>9</v>
      </c>
      <c r="D976" s="9"/>
      <c r="E976" s="9">
        <v>15000</v>
      </c>
      <c r="F976" s="45"/>
    </row>
    <row r="977" spans="1:6" ht="12.75">
      <c r="A977" s="86" t="s">
        <v>12</v>
      </c>
      <c r="B977" s="77" t="s">
        <v>7</v>
      </c>
      <c r="C977" s="10" t="s">
        <v>8</v>
      </c>
      <c r="D977" s="11"/>
      <c r="E977" s="11">
        <v>74</v>
      </c>
      <c r="F977" s="46"/>
    </row>
    <row r="978" spans="1:6" ht="12.75">
      <c r="A978" s="81"/>
      <c r="B978" s="84"/>
      <c r="C978" s="5" t="s">
        <v>9</v>
      </c>
      <c r="D978" s="6"/>
      <c r="E978" s="6">
        <v>70740.48</v>
      </c>
      <c r="F978" s="43"/>
    </row>
    <row r="979" spans="1:6" ht="12.75">
      <c r="A979" s="81"/>
      <c r="B979" s="84" t="s">
        <v>10</v>
      </c>
      <c r="C979" s="5" t="s">
        <v>8</v>
      </c>
      <c r="D979" s="7">
        <v>83</v>
      </c>
      <c r="E979" s="7">
        <v>335</v>
      </c>
      <c r="F979" s="44"/>
    </row>
    <row r="980" spans="1:6" ht="13.5" thickBot="1">
      <c r="A980" s="87"/>
      <c r="B980" s="78"/>
      <c r="C980" s="12" t="s">
        <v>9</v>
      </c>
      <c r="D980" s="13">
        <v>118709</v>
      </c>
      <c r="E980" s="13">
        <v>525722.4</v>
      </c>
      <c r="F980" s="47"/>
    </row>
    <row r="981" spans="1:6" ht="12.75">
      <c r="A981" s="80" t="s">
        <v>13</v>
      </c>
      <c r="B981" s="83" t="s">
        <v>7</v>
      </c>
      <c r="C981" s="3" t="s">
        <v>8</v>
      </c>
      <c r="D981" s="14">
        <f aca="true" t="shared" si="44" ref="D981:F984">D969+D973+D977</f>
        <v>0</v>
      </c>
      <c r="E981" s="14">
        <f t="shared" si="44"/>
        <v>117</v>
      </c>
      <c r="F981" s="48">
        <f t="shared" si="44"/>
        <v>0</v>
      </c>
    </row>
    <row r="982" spans="1:6" ht="12.75">
      <c r="A982" s="81"/>
      <c r="B982" s="84"/>
      <c r="C982" s="5" t="s">
        <v>9</v>
      </c>
      <c r="D982" s="15">
        <f t="shared" si="44"/>
        <v>0</v>
      </c>
      <c r="E982" s="15">
        <f t="shared" si="44"/>
        <v>139950.75</v>
      </c>
      <c r="F982" s="49">
        <f t="shared" si="44"/>
        <v>0</v>
      </c>
    </row>
    <row r="983" spans="1:6" ht="12.75">
      <c r="A983" s="81"/>
      <c r="B983" s="84" t="s">
        <v>10</v>
      </c>
      <c r="C983" s="5" t="s">
        <v>8</v>
      </c>
      <c r="D983" s="16">
        <f t="shared" si="44"/>
        <v>97</v>
      </c>
      <c r="E983" s="16">
        <f t="shared" si="44"/>
        <v>353</v>
      </c>
      <c r="F983" s="50">
        <f t="shared" si="44"/>
        <v>0</v>
      </c>
    </row>
    <row r="984" spans="1:6" ht="13.5" thickBot="1">
      <c r="A984" s="82"/>
      <c r="B984" s="85"/>
      <c r="C984" s="8" t="s">
        <v>9</v>
      </c>
      <c r="D984" s="17">
        <f t="shared" si="44"/>
        <v>173504.16</v>
      </c>
      <c r="E984" s="17">
        <f t="shared" si="44"/>
        <v>555620.4</v>
      </c>
      <c r="F984" s="51">
        <f t="shared" si="44"/>
        <v>0</v>
      </c>
    </row>
    <row r="985" ht="12.75">
      <c r="G985" s="29">
        <v>16</v>
      </c>
    </row>
    <row r="986" spans="1:6" ht="15.75">
      <c r="A986" s="1" t="s">
        <v>0</v>
      </c>
      <c r="B986" s="66" t="s">
        <v>57</v>
      </c>
      <c r="C986" s="67"/>
      <c r="D986" s="67"/>
      <c r="E986" s="67"/>
      <c r="F986" s="68"/>
    </row>
    <row r="987" spans="1:6" ht="13.5" thickBot="1">
      <c r="A987" s="69"/>
      <c r="B987" s="69"/>
      <c r="C987" s="69"/>
      <c r="D987" s="69"/>
      <c r="E987" s="69"/>
      <c r="F987" s="69"/>
    </row>
    <row r="988" spans="1:6" ht="16.5" thickBot="1">
      <c r="A988" s="70" t="s">
        <v>2</v>
      </c>
      <c r="B988" s="71"/>
      <c r="C988" s="72"/>
      <c r="D988" s="2" t="s">
        <v>3</v>
      </c>
      <c r="E988" s="2" t="s">
        <v>4</v>
      </c>
      <c r="F988" s="41" t="s">
        <v>5</v>
      </c>
    </row>
    <row r="989" spans="1:6" ht="12.75">
      <c r="A989" s="80" t="s">
        <v>6</v>
      </c>
      <c r="B989" s="83" t="s">
        <v>7</v>
      </c>
      <c r="C989" s="3" t="s">
        <v>8</v>
      </c>
      <c r="D989" s="4"/>
      <c r="E989" s="4"/>
      <c r="F989" s="42"/>
    </row>
    <row r="990" spans="1:6" ht="12.75">
      <c r="A990" s="81"/>
      <c r="B990" s="84"/>
      <c r="C990" s="5" t="s">
        <v>9</v>
      </c>
      <c r="D990" s="6"/>
      <c r="E990" s="6"/>
      <c r="F990" s="43"/>
    </row>
    <row r="991" spans="1:6" ht="12.75">
      <c r="A991" s="81"/>
      <c r="B991" s="84" t="s">
        <v>10</v>
      </c>
      <c r="C991" s="5" t="s">
        <v>8</v>
      </c>
      <c r="D991" s="7"/>
      <c r="E991" s="7"/>
      <c r="F991" s="44"/>
    </row>
    <row r="992" spans="1:6" ht="13.5" thickBot="1">
      <c r="A992" s="82"/>
      <c r="B992" s="85"/>
      <c r="C992" s="8" t="s">
        <v>9</v>
      </c>
      <c r="D992" s="9"/>
      <c r="E992" s="9"/>
      <c r="F992" s="45"/>
    </row>
    <row r="993" spans="1:6" ht="12.75">
      <c r="A993" s="80" t="s">
        <v>11</v>
      </c>
      <c r="B993" s="83" t="s">
        <v>7</v>
      </c>
      <c r="C993" s="3" t="s">
        <v>8</v>
      </c>
      <c r="D993" s="4"/>
      <c r="E993" s="4"/>
      <c r="F993" s="42"/>
    </row>
    <row r="994" spans="1:6" ht="12.75">
      <c r="A994" s="81"/>
      <c r="B994" s="84"/>
      <c r="C994" s="5" t="s">
        <v>9</v>
      </c>
      <c r="D994" s="6"/>
      <c r="E994" s="6"/>
      <c r="F994" s="43"/>
    </row>
    <row r="995" spans="1:6" ht="12.75">
      <c r="A995" s="81"/>
      <c r="B995" s="84" t="s">
        <v>10</v>
      </c>
      <c r="C995" s="5" t="s">
        <v>8</v>
      </c>
      <c r="D995" s="7"/>
      <c r="E995" s="7"/>
      <c r="F995" s="44"/>
    </row>
    <row r="996" spans="1:6" ht="13.5" thickBot="1">
      <c r="A996" s="82"/>
      <c r="B996" s="85"/>
      <c r="C996" s="8" t="s">
        <v>9</v>
      </c>
      <c r="D996" s="9"/>
      <c r="E996" s="9"/>
      <c r="F996" s="45"/>
    </row>
    <row r="997" spans="1:6" ht="12.75">
      <c r="A997" s="86" t="s">
        <v>12</v>
      </c>
      <c r="B997" s="77" t="s">
        <v>7</v>
      </c>
      <c r="C997" s="10" t="s">
        <v>8</v>
      </c>
      <c r="D997" s="11"/>
      <c r="E997" s="11">
        <v>35</v>
      </c>
      <c r="F997" s="46"/>
    </row>
    <row r="998" spans="1:6" ht="12.75">
      <c r="A998" s="81"/>
      <c r="B998" s="84"/>
      <c r="C998" s="5" t="s">
        <v>9</v>
      </c>
      <c r="D998" s="6"/>
      <c r="E998" s="6">
        <v>41562</v>
      </c>
      <c r="F998" s="43"/>
    </row>
    <row r="999" spans="1:6" ht="12.75">
      <c r="A999" s="81"/>
      <c r="B999" s="84" t="s">
        <v>10</v>
      </c>
      <c r="C999" s="5" t="s">
        <v>8</v>
      </c>
      <c r="D999" s="7">
        <v>8</v>
      </c>
      <c r="E999" s="7">
        <v>325</v>
      </c>
      <c r="F999" s="44">
        <v>1</v>
      </c>
    </row>
    <row r="1000" spans="1:6" ht="13.5" thickBot="1">
      <c r="A1000" s="87"/>
      <c r="B1000" s="78"/>
      <c r="C1000" s="12" t="s">
        <v>9</v>
      </c>
      <c r="D1000" s="13">
        <v>35056</v>
      </c>
      <c r="E1000" s="13">
        <v>568658</v>
      </c>
      <c r="F1000" s="47">
        <v>27067</v>
      </c>
    </row>
    <row r="1001" spans="1:6" ht="12.75">
      <c r="A1001" s="80" t="s">
        <v>13</v>
      </c>
      <c r="B1001" s="83" t="s">
        <v>7</v>
      </c>
      <c r="C1001" s="3" t="s">
        <v>8</v>
      </c>
      <c r="D1001" s="14">
        <f aca="true" t="shared" si="45" ref="D1001:F1004">D989+D993+D997</f>
        <v>0</v>
      </c>
      <c r="E1001" s="14">
        <f t="shared" si="45"/>
        <v>35</v>
      </c>
      <c r="F1001" s="48">
        <f t="shared" si="45"/>
        <v>0</v>
      </c>
    </row>
    <row r="1002" spans="1:6" ht="12.75">
      <c r="A1002" s="81"/>
      <c r="B1002" s="84"/>
      <c r="C1002" s="5" t="s">
        <v>9</v>
      </c>
      <c r="D1002" s="15">
        <f t="shared" si="45"/>
        <v>0</v>
      </c>
      <c r="E1002" s="15">
        <f t="shared" si="45"/>
        <v>41562</v>
      </c>
      <c r="F1002" s="49">
        <f t="shared" si="45"/>
        <v>0</v>
      </c>
    </row>
    <row r="1003" spans="1:6" ht="12.75">
      <c r="A1003" s="81"/>
      <c r="B1003" s="84" t="s">
        <v>10</v>
      </c>
      <c r="C1003" s="5" t="s">
        <v>8</v>
      </c>
      <c r="D1003" s="16">
        <f t="shared" si="45"/>
        <v>8</v>
      </c>
      <c r="E1003" s="16">
        <f t="shared" si="45"/>
        <v>325</v>
      </c>
      <c r="F1003" s="50">
        <f t="shared" si="45"/>
        <v>1</v>
      </c>
    </row>
    <row r="1004" spans="1:6" ht="13.5" thickBot="1">
      <c r="A1004" s="82"/>
      <c r="B1004" s="85"/>
      <c r="C1004" s="8" t="s">
        <v>9</v>
      </c>
      <c r="D1004" s="17">
        <f t="shared" si="45"/>
        <v>35056</v>
      </c>
      <c r="E1004" s="17">
        <f t="shared" si="45"/>
        <v>568658</v>
      </c>
      <c r="F1004" s="51">
        <f t="shared" si="45"/>
        <v>27067</v>
      </c>
    </row>
    <row r="1007" spans="1:6" ht="15.75">
      <c r="A1007" s="1" t="s">
        <v>0</v>
      </c>
      <c r="B1007" s="66" t="s">
        <v>58</v>
      </c>
      <c r="C1007" s="67"/>
      <c r="D1007" s="67"/>
      <c r="E1007" s="67"/>
      <c r="F1007" s="68"/>
    </row>
    <row r="1008" spans="1:6" ht="13.5" thickBot="1">
      <c r="A1008" s="69"/>
      <c r="B1008" s="69"/>
      <c r="C1008" s="69"/>
      <c r="D1008" s="69"/>
      <c r="E1008" s="69"/>
      <c r="F1008" s="69"/>
    </row>
    <row r="1009" spans="1:6" ht="16.5" thickBot="1">
      <c r="A1009" s="70" t="s">
        <v>2</v>
      </c>
      <c r="B1009" s="71"/>
      <c r="C1009" s="72"/>
      <c r="D1009" s="2" t="s">
        <v>3</v>
      </c>
      <c r="E1009" s="2" t="s">
        <v>4</v>
      </c>
      <c r="F1009" s="41" t="s">
        <v>5</v>
      </c>
    </row>
    <row r="1010" spans="1:6" ht="12.75">
      <c r="A1010" s="80" t="s">
        <v>6</v>
      </c>
      <c r="B1010" s="83" t="s">
        <v>7</v>
      </c>
      <c r="C1010" s="3" t="s">
        <v>8</v>
      </c>
      <c r="D1010" s="4"/>
      <c r="E1010" s="4">
        <v>5</v>
      </c>
      <c r="F1010" s="42"/>
    </row>
    <row r="1011" spans="1:6" ht="12.75">
      <c r="A1011" s="81"/>
      <c r="B1011" s="84"/>
      <c r="C1011" s="5" t="s">
        <v>9</v>
      </c>
      <c r="D1011" s="6"/>
      <c r="E1011" s="6">
        <v>7163</v>
      </c>
      <c r="F1011" s="43"/>
    </row>
    <row r="1012" spans="1:6" ht="12.75">
      <c r="A1012" s="81"/>
      <c r="B1012" s="84" t="s">
        <v>10</v>
      </c>
      <c r="C1012" s="5" t="s">
        <v>8</v>
      </c>
      <c r="D1012" s="7">
        <v>1</v>
      </c>
      <c r="E1012" s="7"/>
      <c r="F1012" s="44"/>
    </row>
    <row r="1013" spans="1:6" ht="13.5" thickBot="1">
      <c r="A1013" s="82"/>
      <c r="B1013" s="85"/>
      <c r="C1013" s="8" t="s">
        <v>9</v>
      </c>
      <c r="D1013" s="9">
        <v>1359</v>
      </c>
      <c r="E1013" s="9"/>
      <c r="F1013" s="45"/>
    </row>
    <row r="1014" spans="1:6" ht="12.75">
      <c r="A1014" s="80" t="s">
        <v>11</v>
      </c>
      <c r="B1014" s="83" t="s">
        <v>7</v>
      </c>
      <c r="C1014" s="3" t="s">
        <v>8</v>
      </c>
      <c r="D1014" s="4"/>
      <c r="E1014" s="4"/>
      <c r="F1014" s="42"/>
    </row>
    <row r="1015" spans="1:6" ht="12.75">
      <c r="A1015" s="81"/>
      <c r="B1015" s="84"/>
      <c r="C1015" s="5" t="s">
        <v>9</v>
      </c>
      <c r="D1015" s="6"/>
      <c r="E1015" s="6"/>
      <c r="F1015" s="43"/>
    </row>
    <row r="1016" spans="1:6" ht="12.75">
      <c r="A1016" s="81"/>
      <c r="B1016" s="84" t="s">
        <v>10</v>
      </c>
      <c r="C1016" s="5" t="s">
        <v>8</v>
      </c>
      <c r="D1016" s="7"/>
      <c r="E1016" s="7">
        <v>5</v>
      </c>
      <c r="F1016" s="44"/>
    </row>
    <row r="1017" spans="1:6" ht="13.5" thickBot="1">
      <c r="A1017" s="82"/>
      <c r="B1017" s="85"/>
      <c r="C1017" s="8" t="s">
        <v>9</v>
      </c>
      <c r="D1017" s="9"/>
      <c r="E1017" s="9">
        <v>6000</v>
      </c>
      <c r="F1017" s="45"/>
    </row>
    <row r="1018" spans="1:6" ht="12.75">
      <c r="A1018" s="86" t="s">
        <v>12</v>
      </c>
      <c r="B1018" s="77" t="s">
        <v>7</v>
      </c>
      <c r="C1018" s="10" t="s">
        <v>8</v>
      </c>
      <c r="D1018" s="11"/>
      <c r="E1018" s="11">
        <v>6</v>
      </c>
      <c r="F1018" s="46"/>
    </row>
    <row r="1019" spans="1:6" ht="12.75">
      <c r="A1019" s="81"/>
      <c r="B1019" s="84"/>
      <c r="C1019" s="5" t="s">
        <v>9</v>
      </c>
      <c r="D1019" s="6"/>
      <c r="E1019" s="6">
        <v>8329</v>
      </c>
      <c r="F1019" s="43"/>
    </row>
    <row r="1020" spans="1:6" ht="12.75">
      <c r="A1020" s="81"/>
      <c r="B1020" s="84" t="s">
        <v>10</v>
      </c>
      <c r="C1020" s="5" t="s">
        <v>8</v>
      </c>
      <c r="D1020" s="7"/>
      <c r="E1020" s="7">
        <v>30</v>
      </c>
      <c r="F1020" s="44"/>
    </row>
    <row r="1021" spans="1:6" ht="13.5" thickBot="1">
      <c r="A1021" s="87"/>
      <c r="B1021" s="78"/>
      <c r="C1021" s="12" t="s">
        <v>9</v>
      </c>
      <c r="D1021" s="13"/>
      <c r="E1021" s="13">
        <v>38015.06</v>
      </c>
      <c r="F1021" s="47"/>
    </row>
    <row r="1022" spans="1:6" ht="12.75">
      <c r="A1022" s="80" t="s">
        <v>13</v>
      </c>
      <c r="B1022" s="83" t="s">
        <v>7</v>
      </c>
      <c r="C1022" s="3" t="s">
        <v>8</v>
      </c>
      <c r="D1022" s="14">
        <f aca="true" t="shared" si="46" ref="D1022:F1025">D1010+D1014+D1018</f>
        <v>0</v>
      </c>
      <c r="E1022" s="14">
        <f t="shared" si="46"/>
        <v>11</v>
      </c>
      <c r="F1022" s="48">
        <f t="shared" si="46"/>
        <v>0</v>
      </c>
    </row>
    <row r="1023" spans="1:6" ht="12.75">
      <c r="A1023" s="81"/>
      <c r="B1023" s="84"/>
      <c r="C1023" s="5" t="s">
        <v>9</v>
      </c>
      <c r="D1023" s="15">
        <f t="shared" si="46"/>
        <v>0</v>
      </c>
      <c r="E1023" s="15">
        <f t="shared" si="46"/>
        <v>15492</v>
      </c>
      <c r="F1023" s="49">
        <f t="shared" si="46"/>
        <v>0</v>
      </c>
    </row>
    <row r="1024" spans="1:6" ht="12.75">
      <c r="A1024" s="81"/>
      <c r="B1024" s="84" t="s">
        <v>10</v>
      </c>
      <c r="C1024" s="5" t="s">
        <v>8</v>
      </c>
      <c r="D1024" s="16">
        <f t="shared" si="46"/>
        <v>1</v>
      </c>
      <c r="E1024" s="16">
        <f t="shared" si="46"/>
        <v>35</v>
      </c>
      <c r="F1024" s="50">
        <f t="shared" si="46"/>
        <v>0</v>
      </c>
    </row>
    <row r="1025" spans="1:6" ht="13.5" thickBot="1">
      <c r="A1025" s="82"/>
      <c r="B1025" s="85"/>
      <c r="C1025" s="8" t="s">
        <v>9</v>
      </c>
      <c r="D1025" s="17">
        <f t="shared" si="46"/>
        <v>1359</v>
      </c>
      <c r="E1025" s="17">
        <f t="shared" si="46"/>
        <v>44015.06</v>
      </c>
      <c r="F1025" s="51">
        <f t="shared" si="46"/>
        <v>0</v>
      </c>
    </row>
    <row r="1028" spans="1:6" ht="15.75">
      <c r="A1028" s="1" t="s">
        <v>0</v>
      </c>
      <c r="B1028" s="66" t="s">
        <v>59</v>
      </c>
      <c r="C1028" s="67"/>
      <c r="D1028" s="67"/>
      <c r="E1028" s="67"/>
      <c r="F1028" s="68"/>
    </row>
    <row r="1029" spans="1:6" ht="13.5" thickBot="1">
      <c r="A1029" s="69"/>
      <c r="B1029" s="69"/>
      <c r="C1029" s="69"/>
      <c r="D1029" s="69"/>
      <c r="E1029" s="69"/>
      <c r="F1029" s="69"/>
    </row>
    <row r="1030" spans="1:6" ht="16.5" thickBot="1">
      <c r="A1030" s="70" t="s">
        <v>2</v>
      </c>
      <c r="B1030" s="71"/>
      <c r="C1030" s="72"/>
      <c r="D1030" s="2" t="s">
        <v>3</v>
      </c>
      <c r="E1030" s="2" t="s">
        <v>4</v>
      </c>
      <c r="F1030" s="41" t="s">
        <v>5</v>
      </c>
    </row>
    <row r="1031" spans="1:6" ht="12.75">
      <c r="A1031" s="80" t="s">
        <v>6</v>
      </c>
      <c r="B1031" s="83" t="s">
        <v>7</v>
      </c>
      <c r="C1031" s="3" t="s">
        <v>8</v>
      </c>
      <c r="D1031" s="4"/>
      <c r="E1031" s="4">
        <v>109</v>
      </c>
      <c r="F1031" s="42"/>
    </row>
    <row r="1032" spans="1:6" ht="12.75">
      <c r="A1032" s="81"/>
      <c r="B1032" s="84"/>
      <c r="C1032" s="5" t="s">
        <v>9</v>
      </c>
      <c r="D1032" s="6"/>
      <c r="E1032" s="6">
        <v>126997.79</v>
      </c>
      <c r="F1032" s="43"/>
    </row>
    <row r="1033" spans="1:6" ht="12.75">
      <c r="A1033" s="81"/>
      <c r="B1033" s="84" t="s">
        <v>10</v>
      </c>
      <c r="C1033" s="5" t="s">
        <v>8</v>
      </c>
      <c r="D1033" s="7"/>
      <c r="E1033" s="7">
        <v>3</v>
      </c>
      <c r="F1033" s="44"/>
    </row>
    <row r="1034" spans="1:6" ht="13.5" thickBot="1">
      <c r="A1034" s="82"/>
      <c r="B1034" s="85"/>
      <c r="C1034" s="8" t="s">
        <v>9</v>
      </c>
      <c r="D1034" s="9"/>
      <c r="E1034" s="9">
        <v>2670</v>
      </c>
      <c r="F1034" s="45"/>
    </row>
    <row r="1035" spans="1:6" ht="12.75">
      <c r="A1035" s="80" t="s">
        <v>11</v>
      </c>
      <c r="B1035" s="83" t="s">
        <v>7</v>
      </c>
      <c r="C1035" s="3" t="s">
        <v>8</v>
      </c>
      <c r="D1035" s="4"/>
      <c r="E1035" s="4"/>
      <c r="F1035" s="42"/>
    </row>
    <row r="1036" spans="1:6" ht="12.75">
      <c r="A1036" s="81"/>
      <c r="B1036" s="84"/>
      <c r="C1036" s="5" t="s">
        <v>9</v>
      </c>
      <c r="D1036" s="6"/>
      <c r="E1036" s="6"/>
      <c r="F1036" s="43"/>
    </row>
    <row r="1037" spans="1:6" ht="12.75">
      <c r="A1037" s="81"/>
      <c r="B1037" s="84" t="s">
        <v>10</v>
      </c>
      <c r="C1037" s="5" t="s">
        <v>8</v>
      </c>
      <c r="D1037" s="7"/>
      <c r="E1037" s="7"/>
      <c r="F1037" s="44">
        <v>4</v>
      </c>
    </row>
    <row r="1038" spans="1:6" ht="13.5" thickBot="1">
      <c r="A1038" s="82"/>
      <c r="B1038" s="85"/>
      <c r="C1038" s="8" t="s">
        <v>9</v>
      </c>
      <c r="D1038" s="9"/>
      <c r="E1038" s="9"/>
      <c r="F1038" s="45">
        <v>4225</v>
      </c>
    </row>
    <row r="1039" spans="1:6" ht="12.75">
      <c r="A1039" s="86" t="s">
        <v>12</v>
      </c>
      <c r="B1039" s="77" t="s">
        <v>7</v>
      </c>
      <c r="C1039" s="10" t="s">
        <v>8</v>
      </c>
      <c r="D1039" s="11"/>
      <c r="E1039" s="11">
        <v>118</v>
      </c>
      <c r="F1039" s="46"/>
    </row>
    <row r="1040" spans="1:6" ht="12.75">
      <c r="A1040" s="81"/>
      <c r="B1040" s="84"/>
      <c r="C1040" s="5" t="s">
        <v>9</v>
      </c>
      <c r="D1040" s="6"/>
      <c r="E1040" s="6">
        <v>97871.75</v>
      </c>
      <c r="F1040" s="43"/>
    </row>
    <row r="1041" spans="1:6" ht="12.75">
      <c r="A1041" s="81"/>
      <c r="B1041" s="84" t="s">
        <v>10</v>
      </c>
      <c r="C1041" s="5" t="s">
        <v>8</v>
      </c>
      <c r="D1041" s="7">
        <v>13</v>
      </c>
      <c r="E1041" s="7">
        <v>216</v>
      </c>
      <c r="F1041" s="44">
        <v>1</v>
      </c>
    </row>
    <row r="1042" spans="1:6" ht="13.5" thickBot="1">
      <c r="A1042" s="87"/>
      <c r="B1042" s="78"/>
      <c r="C1042" s="12" t="s">
        <v>9</v>
      </c>
      <c r="D1042" s="13">
        <v>35239.1</v>
      </c>
      <c r="E1042" s="13">
        <v>173499.9</v>
      </c>
      <c r="F1042" s="47">
        <v>40000</v>
      </c>
    </row>
    <row r="1043" spans="1:6" ht="12.75">
      <c r="A1043" s="80" t="s">
        <v>13</v>
      </c>
      <c r="B1043" s="83" t="s">
        <v>7</v>
      </c>
      <c r="C1043" s="3" t="s">
        <v>8</v>
      </c>
      <c r="D1043" s="14">
        <f aca="true" t="shared" si="47" ref="D1043:F1046">D1031+D1035+D1039</f>
        <v>0</v>
      </c>
      <c r="E1043" s="14">
        <f t="shared" si="47"/>
        <v>227</v>
      </c>
      <c r="F1043" s="48">
        <f t="shared" si="47"/>
        <v>0</v>
      </c>
    </row>
    <row r="1044" spans="1:6" ht="12.75">
      <c r="A1044" s="81"/>
      <c r="B1044" s="84"/>
      <c r="C1044" s="5" t="s">
        <v>9</v>
      </c>
      <c r="D1044" s="15">
        <f t="shared" si="47"/>
        <v>0</v>
      </c>
      <c r="E1044" s="15">
        <f t="shared" si="47"/>
        <v>224869.53999999998</v>
      </c>
      <c r="F1044" s="49">
        <f t="shared" si="47"/>
        <v>0</v>
      </c>
    </row>
    <row r="1045" spans="1:6" ht="12.75">
      <c r="A1045" s="81"/>
      <c r="B1045" s="84" t="s">
        <v>10</v>
      </c>
      <c r="C1045" s="5" t="s">
        <v>8</v>
      </c>
      <c r="D1045" s="16">
        <f t="shared" si="47"/>
        <v>13</v>
      </c>
      <c r="E1045" s="16">
        <f t="shared" si="47"/>
        <v>219</v>
      </c>
      <c r="F1045" s="50">
        <f t="shared" si="47"/>
        <v>5</v>
      </c>
    </row>
    <row r="1046" spans="1:6" ht="13.5" thickBot="1">
      <c r="A1046" s="82"/>
      <c r="B1046" s="85"/>
      <c r="C1046" s="8" t="s">
        <v>9</v>
      </c>
      <c r="D1046" s="17">
        <f t="shared" si="47"/>
        <v>35239.1</v>
      </c>
      <c r="E1046" s="17">
        <f t="shared" si="47"/>
        <v>176169.9</v>
      </c>
      <c r="F1046" s="51">
        <f t="shared" si="47"/>
        <v>44225</v>
      </c>
    </row>
    <row r="1047" ht="12.75">
      <c r="G1047" s="29">
        <v>17</v>
      </c>
    </row>
    <row r="1048" spans="1:6" ht="15.75">
      <c r="A1048" s="1" t="s">
        <v>0</v>
      </c>
      <c r="B1048" s="66" t="s">
        <v>60</v>
      </c>
      <c r="C1048" s="67"/>
      <c r="D1048" s="67"/>
      <c r="E1048" s="67"/>
      <c r="F1048" s="68"/>
    </row>
    <row r="1049" spans="1:6" ht="13.5" thickBot="1">
      <c r="A1049" s="69"/>
      <c r="B1049" s="69"/>
      <c r="C1049" s="69"/>
      <c r="D1049" s="69"/>
      <c r="E1049" s="69"/>
      <c r="F1049" s="69"/>
    </row>
    <row r="1050" spans="1:6" ht="16.5" thickBot="1">
      <c r="A1050" s="70" t="s">
        <v>2</v>
      </c>
      <c r="B1050" s="71"/>
      <c r="C1050" s="72"/>
      <c r="D1050" s="2" t="s">
        <v>3</v>
      </c>
      <c r="E1050" s="2" t="s">
        <v>4</v>
      </c>
      <c r="F1050" s="41" t="s">
        <v>5</v>
      </c>
    </row>
    <row r="1051" spans="1:6" ht="12.75">
      <c r="A1051" s="80" t="s">
        <v>6</v>
      </c>
      <c r="B1051" s="83" t="s">
        <v>7</v>
      </c>
      <c r="C1051" s="3" t="s">
        <v>8</v>
      </c>
      <c r="D1051" s="4">
        <v>0</v>
      </c>
      <c r="E1051" s="4">
        <v>17</v>
      </c>
      <c r="F1051" s="42">
        <v>0</v>
      </c>
    </row>
    <row r="1052" spans="1:6" ht="12.75">
      <c r="A1052" s="81"/>
      <c r="B1052" s="84"/>
      <c r="C1052" s="5" t="s">
        <v>9</v>
      </c>
      <c r="D1052" s="6">
        <v>0</v>
      </c>
      <c r="E1052" s="6">
        <v>24472.3</v>
      </c>
      <c r="F1052" s="43">
        <v>0</v>
      </c>
    </row>
    <row r="1053" spans="1:6" ht="12.75">
      <c r="A1053" s="81"/>
      <c r="B1053" s="84" t="s">
        <v>10</v>
      </c>
      <c r="C1053" s="5" t="s">
        <v>8</v>
      </c>
      <c r="D1053" s="7">
        <v>0</v>
      </c>
      <c r="E1053" s="7">
        <v>0</v>
      </c>
      <c r="F1053" s="44">
        <v>0</v>
      </c>
    </row>
    <row r="1054" spans="1:6" ht="13.5" thickBot="1">
      <c r="A1054" s="82"/>
      <c r="B1054" s="85"/>
      <c r="C1054" s="8" t="s">
        <v>9</v>
      </c>
      <c r="D1054" s="9">
        <v>0</v>
      </c>
      <c r="E1054" s="9">
        <v>0</v>
      </c>
      <c r="F1054" s="45">
        <v>0</v>
      </c>
    </row>
    <row r="1055" spans="1:6" ht="12.75">
      <c r="A1055" s="80" t="s">
        <v>11</v>
      </c>
      <c r="B1055" s="83" t="s">
        <v>7</v>
      </c>
      <c r="C1055" s="3" t="s">
        <v>8</v>
      </c>
      <c r="D1055" s="4">
        <v>0</v>
      </c>
      <c r="E1055" s="4">
        <v>0</v>
      </c>
      <c r="F1055" s="42">
        <v>0</v>
      </c>
    </row>
    <row r="1056" spans="1:6" ht="12.75">
      <c r="A1056" s="81"/>
      <c r="B1056" s="84"/>
      <c r="C1056" s="5" t="s">
        <v>9</v>
      </c>
      <c r="D1056" s="6">
        <v>0</v>
      </c>
      <c r="E1056" s="6">
        <v>0</v>
      </c>
      <c r="F1056" s="43">
        <v>0</v>
      </c>
    </row>
    <row r="1057" spans="1:6" ht="12.75">
      <c r="A1057" s="81"/>
      <c r="B1057" s="84" t="s">
        <v>10</v>
      </c>
      <c r="C1057" s="5" t="s">
        <v>8</v>
      </c>
      <c r="D1057" s="7">
        <v>0</v>
      </c>
      <c r="E1057" s="7">
        <v>0</v>
      </c>
      <c r="F1057" s="44">
        <v>0</v>
      </c>
    </row>
    <row r="1058" spans="1:6" ht="13.5" thickBot="1">
      <c r="A1058" s="82"/>
      <c r="B1058" s="85"/>
      <c r="C1058" s="8" t="s">
        <v>9</v>
      </c>
      <c r="D1058" s="9">
        <v>0</v>
      </c>
      <c r="E1058" s="9">
        <v>0</v>
      </c>
      <c r="F1058" s="45">
        <v>0</v>
      </c>
    </row>
    <row r="1059" spans="1:6" ht="12.75">
      <c r="A1059" s="86" t="s">
        <v>12</v>
      </c>
      <c r="B1059" s="77" t="s">
        <v>7</v>
      </c>
      <c r="C1059" s="10" t="s">
        <v>8</v>
      </c>
      <c r="D1059" s="11">
        <v>0</v>
      </c>
      <c r="E1059" s="11">
        <v>16</v>
      </c>
      <c r="F1059" s="46">
        <v>0</v>
      </c>
    </row>
    <row r="1060" spans="1:6" ht="12.75">
      <c r="A1060" s="81"/>
      <c r="B1060" s="84"/>
      <c r="C1060" s="5" t="s">
        <v>9</v>
      </c>
      <c r="D1060" s="6">
        <v>0</v>
      </c>
      <c r="E1060" s="6">
        <v>18972.3</v>
      </c>
      <c r="F1060" s="43">
        <v>0</v>
      </c>
    </row>
    <row r="1061" spans="1:6" ht="12.75">
      <c r="A1061" s="81"/>
      <c r="B1061" s="84" t="s">
        <v>10</v>
      </c>
      <c r="C1061" s="5" t="s">
        <v>8</v>
      </c>
      <c r="D1061" s="7">
        <v>15</v>
      </c>
      <c r="E1061" s="7">
        <v>94</v>
      </c>
      <c r="F1061" s="44">
        <v>0</v>
      </c>
    </row>
    <row r="1062" spans="1:6" ht="13.5" thickBot="1">
      <c r="A1062" s="87"/>
      <c r="B1062" s="78"/>
      <c r="C1062" s="12" t="s">
        <v>9</v>
      </c>
      <c r="D1062" s="13">
        <v>35885</v>
      </c>
      <c r="E1062" s="13">
        <v>471140</v>
      </c>
      <c r="F1062" s="47">
        <v>0</v>
      </c>
    </row>
    <row r="1063" spans="1:6" ht="12.75">
      <c r="A1063" s="80" t="s">
        <v>13</v>
      </c>
      <c r="B1063" s="83" t="s">
        <v>7</v>
      </c>
      <c r="C1063" s="3" t="s">
        <v>8</v>
      </c>
      <c r="D1063" s="14">
        <f aca="true" t="shared" si="48" ref="D1063:F1066">D1051+D1055+D1059</f>
        <v>0</v>
      </c>
      <c r="E1063" s="14">
        <f t="shared" si="48"/>
        <v>33</v>
      </c>
      <c r="F1063" s="48">
        <f t="shared" si="48"/>
        <v>0</v>
      </c>
    </row>
    <row r="1064" spans="1:6" ht="12.75">
      <c r="A1064" s="81"/>
      <c r="B1064" s="84"/>
      <c r="C1064" s="5" t="s">
        <v>9</v>
      </c>
      <c r="D1064" s="15">
        <f t="shared" si="48"/>
        <v>0</v>
      </c>
      <c r="E1064" s="15">
        <f t="shared" si="48"/>
        <v>43444.6</v>
      </c>
      <c r="F1064" s="49">
        <f t="shared" si="48"/>
        <v>0</v>
      </c>
    </row>
    <row r="1065" spans="1:6" ht="12.75">
      <c r="A1065" s="81"/>
      <c r="B1065" s="84" t="s">
        <v>10</v>
      </c>
      <c r="C1065" s="5" t="s">
        <v>8</v>
      </c>
      <c r="D1065" s="16">
        <f t="shared" si="48"/>
        <v>15</v>
      </c>
      <c r="E1065" s="16">
        <f t="shared" si="48"/>
        <v>94</v>
      </c>
      <c r="F1065" s="50">
        <f t="shared" si="48"/>
        <v>0</v>
      </c>
    </row>
    <row r="1066" spans="1:6" ht="13.5" thickBot="1">
      <c r="A1066" s="82"/>
      <c r="B1066" s="85"/>
      <c r="C1066" s="8" t="s">
        <v>9</v>
      </c>
      <c r="D1066" s="17">
        <f t="shared" si="48"/>
        <v>35885</v>
      </c>
      <c r="E1066" s="17">
        <f t="shared" si="48"/>
        <v>471140</v>
      </c>
      <c r="F1066" s="51">
        <f t="shared" si="48"/>
        <v>0</v>
      </c>
    </row>
    <row r="1069" spans="1:6" ht="15.75">
      <c r="A1069" s="1" t="s">
        <v>0</v>
      </c>
      <c r="B1069" s="66" t="s">
        <v>161</v>
      </c>
      <c r="C1069" s="67"/>
      <c r="D1069" s="67"/>
      <c r="E1069" s="67"/>
      <c r="F1069" s="68"/>
    </row>
    <row r="1070" spans="1:6" ht="13.5" thickBot="1">
      <c r="A1070" s="69"/>
      <c r="B1070" s="69"/>
      <c r="C1070" s="69"/>
      <c r="D1070" s="69"/>
      <c r="E1070" s="69"/>
      <c r="F1070" s="69"/>
    </row>
    <row r="1071" spans="1:6" ht="16.5" thickBot="1">
      <c r="A1071" s="70" t="s">
        <v>2</v>
      </c>
      <c r="B1071" s="71"/>
      <c r="C1071" s="72"/>
      <c r="D1071" s="2" t="s">
        <v>3</v>
      </c>
      <c r="E1071" s="2" t="s">
        <v>4</v>
      </c>
      <c r="F1071" s="41" t="s">
        <v>5</v>
      </c>
    </row>
    <row r="1072" spans="1:6" ht="12.75">
      <c r="A1072" s="80" t="s">
        <v>6</v>
      </c>
      <c r="B1072" s="83" t="s">
        <v>7</v>
      </c>
      <c r="C1072" s="3" t="s">
        <v>8</v>
      </c>
      <c r="D1072" s="4">
        <v>1</v>
      </c>
      <c r="E1072" s="4">
        <v>40</v>
      </c>
      <c r="F1072" s="42"/>
    </row>
    <row r="1073" spans="1:6" ht="12.75">
      <c r="A1073" s="81"/>
      <c r="B1073" s="84"/>
      <c r="C1073" s="5" t="s">
        <v>9</v>
      </c>
      <c r="D1073" s="6">
        <v>472</v>
      </c>
      <c r="E1073" s="6">
        <v>58857</v>
      </c>
      <c r="F1073" s="43"/>
    </row>
    <row r="1074" spans="1:6" ht="12.75">
      <c r="A1074" s="81"/>
      <c r="B1074" s="84" t="s">
        <v>10</v>
      </c>
      <c r="C1074" s="5" t="s">
        <v>8</v>
      </c>
      <c r="D1074" s="7">
        <v>3</v>
      </c>
      <c r="E1074" s="7">
        <v>10</v>
      </c>
      <c r="F1074" s="44">
        <v>1</v>
      </c>
    </row>
    <row r="1075" spans="1:6" ht="13.5" thickBot="1">
      <c r="A1075" s="82"/>
      <c r="B1075" s="85"/>
      <c r="C1075" s="8" t="s">
        <v>9</v>
      </c>
      <c r="D1075" s="9">
        <v>20912</v>
      </c>
      <c r="E1075" s="9">
        <v>18692</v>
      </c>
      <c r="F1075" s="45">
        <v>2992</v>
      </c>
    </row>
    <row r="1076" spans="1:6" ht="12.75">
      <c r="A1076" s="80" t="s">
        <v>11</v>
      </c>
      <c r="B1076" s="83" t="s">
        <v>7</v>
      </c>
      <c r="C1076" s="3" t="s">
        <v>8</v>
      </c>
      <c r="D1076" s="4"/>
      <c r="E1076" s="4">
        <v>2</v>
      </c>
      <c r="F1076" s="42"/>
    </row>
    <row r="1077" spans="1:6" ht="12.75">
      <c r="A1077" s="81"/>
      <c r="B1077" s="84"/>
      <c r="C1077" s="5" t="s">
        <v>9</v>
      </c>
      <c r="D1077" s="6"/>
      <c r="E1077" s="6">
        <v>2791</v>
      </c>
      <c r="F1077" s="43"/>
    </row>
    <row r="1078" spans="1:6" ht="12.75">
      <c r="A1078" s="81"/>
      <c r="B1078" s="84" t="s">
        <v>10</v>
      </c>
      <c r="C1078" s="5" t="s">
        <v>8</v>
      </c>
      <c r="D1078" s="7"/>
      <c r="E1078" s="7"/>
      <c r="F1078" s="44"/>
    </row>
    <row r="1079" spans="1:6" ht="13.5" thickBot="1">
      <c r="A1079" s="82"/>
      <c r="B1079" s="85"/>
      <c r="C1079" s="8" t="s">
        <v>9</v>
      </c>
      <c r="D1079" s="9"/>
      <c r="E1079" s="9"/>
      <c r="F1079" s="45"/>
    </row>
    <row r="1080" spans="1:6" ht="12.75">
      <c r="A1080" s="86" t="s">
        <v>12</v>
      </c>
      <c r="B1080" s="77" t="s">
        <v>7</v>
      </c>
      <c r="C1080" s="10" t="s">
        <v>8</v>
      </c>
      <c r="D1080" s="11"/>
      <c r="E1080" s="11">
        <v>94</v>
      </c>
      <c r="F1080" s="46">
        <v>1</v>
      </c>
    </row>
    <row r="1081" spans="1:6" ht="12.75">
      <c r="A1081" s="81"/>
      <c r="B1081" s="84"/>
      <c r="C1081" s="5" t="s">
        <v>9</v>
      </c>
      <c r="D1081" s="6"/>
      <c r="E1081" s="6">
        <v>114190</v>
      </c>
      <c r="F1081" s="43">
        <v>40453</v>
      </c>
    </row>
    <row r="1082" spans="1:6" ht="12.75">
      <c r="A1082" s="81"/>
      <c r="B1082" s="84" t="s">
        <v>10</v>
      </c>
      <c r="C1082" s="5" t="s">
        <v>8</v>
      </c>
      <c r="D1082" s="7">
        <v>10</v>
      </c>
      <c r="E1082" s="7">
        <v>17</v>
      </c>
      <c r="F1082" s="44">
        <v>3</v>
      </c>
    </row>
    <row r="1083" spans="1:6" ht="13.5" thickBot="1">
      <c r="A1083" s="87"/>
      <c r="B1083" s="78"/>
      <c r="C1083" s="12" t="s">
        <v>9</v>
      </c>
      <c r="D1083" s="13">
        <v>76013</v>
      </c>
      <c r="E1083" s="13">
        <v>21313</v>
      </c>
      <c r="F1083" s="47">
        <v>736917</v>
      </c>
    </row>
    <row r="1084" spans="1:6" ht="12.75">
      <c r="A1084" s="80" t="s">
        <v>13</v>
      </c>
      <c r="B1084" s="83" t="s">
        <v>7</v>
      </c>
      <c r="C1084" s="3" t="s">
        <v>8</v>
      </c>
      <c r="D1084" s="14">
        <f aca="true" t="shared" si="49" ref="D1084:F1087">D1072+D1076+D1080</f>
        <v>1</v>
      </c>
      <c r="E1084" s="14">
        <f t="shared" si="49"/>
        <v>136</v>
      </c>
      <c r="F1084" s="48">
        <f t="shared" si="49"/>
        <v>1</v>
      </c>
    </row>
    <row r="1085" spans="1:6" ht="12.75">
      <c r="A1085" s="81"/>
      <c r="B1085" s="84"/>
      <c r="C1085" s="5" t="s">
        <v>9</v>
      </c>
      <c r="D1085" s="15">
        <f t="shared" si="49"/>
        <v>472</v>
      </c>
      <c r="E1085" s="15">
        <f t="shared" si="49"/>
        <v>175838</v>
      </c>
      <c r="F1085" s="49">
        <f t="shared" si="49"/>
        <v>40453</v>
      </c>
    </row>
    <row r="1086" spans="1:6" ht="12.75">
      <c r="A1086" s="81"/>
      <c r="B1086" s="84" t="s">
        <v>10</v>
      </c>
      <c r="C1086" s="5" t="s">
        <v>8</v>
      </c>
      <c r="D1086" s="16">
        <f t="shared" si="49"/>
        <v>13</v>
      </c>
      <c r="E1086" s="16">
        <f t="shared" si="49"/>
        <v>27</v>
      </c>
      <c r="F1086" s="50">
        <f t="shared" si="49"/>
        <v>4</v>
      </c>
    </row>
    <row r="1087" spans="1:6" ht="13.5" thickBot="1">
      <c r="A1087" s="82"/>
      <c r="B1087" s="85"/>
      <c r="C1087" s="8" t="s">
        <v>9</v>
      </c>
      <c r="D1087" s="17">
        <f t="shared" si="49"/>
        <v>96925</v>
      </c>
      <c r="E1087" s="17">
        <f t="shared" si="49"/>
        <v>40005</v>
      </c>
      <c r="F1087" s="51">
        <f t="shared" si="49"/>
        <v>739909</v>
      </c>
    </row>
    <row r="1090" spans="1:6" ht="15.75">
      <c r="A1090" s="1" t="s">
        <v>0</v>
      </c>
      <c r="B1090" s="66" t="s">
        <v>61</v>
      </c>
      <c r="C1090" s="67"/>
      <c r="D1090" s="67"/>
      <c r="E1090" s="67"/>
      <c r="F1090" s="68"/>
    </row>
    <row r="1091" spans="1:6" ht="13.5" thickBot="1">
      <c r="A1091" s="69"/>
      <c r="B1091" s="69"/>
      <c r="C1091" s="69"/>
      <c r="D1091" s="69"/>
      <c r="E1091" s="69"/>
      <c r="F1091" s="69"/>
    </row>
    <row r="1092" spans="1:6" ht="16.5" thickBot="1">
      <c r="A1092" s="70" t="s">
        <v>2</v>
      </c>
      <c r="B1092" s="71"/>
      <c r="C1092" s="72"/>
      <c r="D1092" s="2" t="s">
        <v>3</v>
      </c>
      <c r="E1092" s="2" t="s">
        <v>4</v>
      </c>
      <c r="F1092" s="41" t="s">
        <v>5</v>
      </c>
    </row>
    <row r="1093" spans="1:6" ht="12.75">
      <c r="A1093" s="80" t="s">
        <v>6</v>
      </c>
      <c r="B1093" s="83" t="s">
        <v>7</v>
      </c>
      <c r="C1093" s="3" t="s">
        <v>8</v>
      </c>
      <c r="D1093" s="4"/>
      <c r="E1093" s="4">
        <v>44</v>
      </c>
      <c r="F1093" s="42">
        <v>2</v>
      </c>
    </row>
    <row r="1094" spans="1:6" ht="12.75">
      <c r="A1094" s="81"/>
      <c r="B1094" s="84"/>
      <c r="C1094" s="5" t="s">
        <v>9</v>
      </c>
      <c r="D1094" s="6"/>
      <c r="E1094" s="6">
        <v>306225</v>
      </c>
      <c r="F1094" s="43">
        <v>38597</v>
      </c>
    </row>
    <row r="1095" spans="1:6" ht="12.75">
      <c r="A1095" s="81"/>
      <c r="B1095" s="84" t="s">
        <v>10</v>
      </c>
      <c r="C1095" s="5" t="s">
        <v>8</v>
      </c>
      <c r="D1095" s="7"/>
      <c r="E1095" s="7">
        <v>12</v>
      </c>
      <c r="F1095" s="44">
        <v>0</v>
      </c>
    </row>
    <row r="1096" spans="1:6" ht="13.5" thickBot="1">
      <c r="A1096" s="82"/>
      <c r="B1096" s="85"/>
      <c r="C1096" s="8" t="s">
        <v>9</v>
      </c>
      <c r="D1096" s="9"/>
      <c r="E1096" s="9">
        <v>73361</v>
      </c>
      <c r="F1096" s="45">
        <v>0</v>
      </c>
    </row>
    <row r="1097" spans="1:6" ht="12.75">
      <c r="A1097" s="80" t="s">
        <v>11</v>
      </c>
      <c r="B1097" s="83" t="s">
        <v>7</v>
      </c>
      <c r="C1097" s="3" t="s">
        <v>8</v>
      </c>
      <c r="D1097" s="4"/>
      <c r="E1097" s="4">
        <v>0</v>
      </c>
      <c r="F1097" s="42">
        <v>0</v>
      </c>
    </row>
    <row r="1098" spans="1:6" ht="12.75">
      <c r="A1098" s="81"/>
      <c r="B1098" s="84"/>
      <c r="C1098" s="5" t="s">
        <v>9</v>
      </c>
      <c r="D1098" s="6"/>
      <c r="E1098" s="6">
        <v>0</v>
      </c>
      <c r="F1098" s="43">
        <v>0</v>
      </c>
    </row>
    <row r="1099" spans="1:6" ht="12.75">
      <c r="A1099" s="81"/>
      <c r="B1099" s="84" t="s">
        <v>10</v>
      </c>
      <c r="C1099" s="5" t="s">
        <v>8</v>
      </c>
      <c r="D1099" s="7">
        <v>7</v>
      </c>
      <c r="E1099" s="7">
        <v>0</v>
      </c>
      <c r="F1099" s="44">
        <v>0</v>
      </c>
    </row>
    <row r="1100" spans="1:6" ht="13.5" thickBot="1">
      <c r="A1100" s="82"/>
      <c r="B1100" s="85"/>
      <c r="C1100" s="8" t="s">
        <v>9</v>
      </c>
      <c r="D1100" s="9">
        <v>202674</v>
      </c>
      <c r="E1100" s="9">
        <v>0</v>
      </c>
      <c r="F1100" s="45">
        <v>0</v>
      </c>
    </row>
    <row r="1101" spans="1:6" ht="12.75">
      <c r="A1101" s="86" t="s">
        <v>12</v>
      </c>
      <c r="B1101" s="77" t="s">
        <v>7</v>
      </c>
      <c r="C1101" s="10" t="s">
        <v>8</v>
      </c>
      <c r="D1101" s="11">
        <v>1</v>
      </c>
      <c r="E1101" s="11">
        <v>430</v>
      </c>
      <c r="F1101" s="46">
        <v>0</v>
      </c>
    </row>
    <row r="1102" spans="1:6" ht="12.75">
      <c r="A1102" s="81"/>
      <c r="B1102" s="84"/>
      <c r="C1102" s="5" t="s">
        <v>9</v>
      </c>
      <c r="D1102" s="6">
        <v>1965</v>
      </c>
      <c r="E1102" s="6">
        <v>609667.6</v>
      </c>
      <c r="F1102" s="43">
        <v>0</v>
      </c>
    </row>
    <row r="1103" spans="1:6" ht="12.75">
      <c r="A1103" s="81"/>
      <c r="B1103" s="84" t="s">
        <v>10</v>
      </c>
      <c r="C1103" s="5" t="s">
        <v>8</v>
      </c>
      <c r="D1103" s="7">
        <v>3</v>
      </c>
      <c r="E1103" s="7">
        <v>480</v>
      </c>
      <c r="F1103" s="44">
        <v>3</v>
      </c>
    </row>
    <row r="1104" spans="1:6" ht="13.5" thickBot="1">
      <c r="A1104" s="87"/>
      <c r="B1104" s="78"/>
      <c r="C1104" s="12" t="s">
        <v>9</v>
      </c>
      <c r="D1104" s="13">
        <v>13629</v>
      </c>
      <c r="E1104" s="13">
        <v>586150.93</v>
      </c>
      <c r="F1104" s="47">
        <v>2990887</v>
      </c>
    </row>
    <row r="1105" spans="1:6" ht="12.75">
      <c r="A1105" s="80" t="s">
        <v>13</v>
      </c>
      <c r="B1105" s="83" t="s">
        <v>7</v>
      </c>
      <c r="C1105" s="3" t="s">
        <v>8</v>
      </c>
      <c r="D1105" s="14">
        <f aca="true" t="shared" si="50" ref="D1105:F1108">D1093+D1097+D1101</f>
        <v>1</v>
      </c>
      <c r="E1105" s="14">
        <f t="shared" si="50"/>
        <v>474</v>
      </c>
      <c r="F1105" s="48">
        <f t="shared" si="50"/>
        <v>2</v>
      </c>
    </row>
    <row r="1106" spans="1:6" ht="12.75">
      <c r="A1106" s="81"/>
      <c r="B1106" s="84"/>
      <c r="C1106" s="5" t="s">
        <v>9</v>
      </c>
      <c r="D1106" s="15">
        <f t="shared" si="50"/>
        <v>1965</v>
      </c>
      <c r="E1106" s="15">
        <f t="shared" si="50"/>
        <v>915892.6</v>
      </c>
      <c r="F1106" s="49">
        <f t="shared" si="50"/>
        <v>38597</v>
      </c>
    </row>
    <row r="1107" spans="1:6" ht="12.75">
      <c r="A1107" s="81"/>
      <c r="B1107" s="84" t="s">
        <v>10</v>
      </c>
      <c r="C1107" s="5" t="s">
        <v>8</v>
      </c>
      <c r="D1107" s="16">
        <f t="shared" si="50"/>
        <v>10</v>
      </c>
      <c r="E1107" s="16">
        <f t="shared" si="50"/>
        <v>492</v>
      </c>
      <c r="F1107" s="50">
        <f t="shared" si="50"/>
        <v>3</v>
      </c>
    </row>
    <row r="1108" spans="1:6" ht="13.5" thickBot="1">
      <c r="A1108" s="82"/>
      <c r="B1108" s="85"/>
      <c r="C1108" s="8" t="s">
        <v>9</v>
      </c>
      <c r="D1108" s="17">
        <f t="shared" si="50"/>
        <v>216303</v>
      </c>
      <c r="E1108" s="17">
        <f t="shared" si="50"/>
        <v>659511.93</v>
      </c>
      <c r="F1108" s="51">
        <f t="shared" si="50"/>
        <v>2990887</v>
      </c>
    </row>
    <row r="1109" ht="12.75">
      <c r="G1109" s="29">
        <v>18</v>
      </c>
    </row>
    <row r="1110" spans="1:6" ht="15.75">
      <c r="A1110" s="1" t="s">
        <v>0</v>
      </c>
      <c r="B1110" s="66" t="s">
        <v>62</v>
      </c>
      <c r="C1110" s="67"/>
      <c r="D1110" s="67"/>
      <c r="E1110" s="67"/>
      <c r="F1110" s="68"/>
    </row>
    <row r="1111" spans="1:6" ht="13.5" thickBot="1">
      <c r="A1111" s="69"/>
      <c r="B1111" s="69"/>
      <c r="C1111" s="69"/>
      <c r="D1111" s="69"/>
      <c r="E1111" s="69"/>
      <c r="F1111" s="69"/>
    </row>
    <row r="1112" spans="1:6" ht="16.5" thickBot="1">
      <c r="A1112" s="70" t="s">
        <v>2</v>
      </c>
      <c r="B1112" s="71"/>
      <c r="C1112" s="72"/>
      <c r="D1112" s="2" t="s">
        <v>3</v>
      </c>
      <c r="E1112" s="2" t="s">
        <v>4</v>
      </c>
      <c r="F1112" s="41" t="s">
        <v>5</v>
      </c>
    </row>
    <row r="1113" spans="1:6" ht="12.75">
      <c r="A1113" s="80" t="s">
        <v>6</v>
      </c>
      <c r="B1113" s="83" t="s">
        <v>7</v>
      </c>
      <c r="C1113" s="3" t="s">
        <v>8</v>
      </c>
      <c r="D1113" s="4"/>
      <c r="E1113" s="4"/>
      <c r="F1113" s="42"/>
    </row>
    <row r="1114" spans="1:6" ht="12.75">
      <c r="A1114" s="81"/>
      <c r="B1114" s="84"/>
      <c r="C1114" s="5" t="s">
        <v>9</v>
      </c>
      <c r="D1114" s="6"/>
      <c r="E1114" s="6"/>
      <c r="F1114" s="43"/>
    </row>
    <row r="1115" spans="1:6" ht="12.75">
      <c r="A1115" s="81"/>
      <c r="B1115" s="84" t="s">
        <v>10</v>
      </c>
      <c r="C1115" s="5" t="s">
        <v>8</v>
      </c>
      <c r="D1115" s="7"/>
      <c r="E1115" s="7"/>
      <c r="F1115" s="44"/>
    </row>
    <row r="1116" spans="1:6" ht="13.5" thickBot="1">
      <c r="A1116" s="82"/>
      <c r="B1116" s="85"/>
      <c r="C1116" s="8" t="s">
        <v>9</v>
      </c>
      <c r="D1116" s="9"/>
      <c r="E1116" s="9"/>
      <c r="F1116" s="45"/>
    </row>
    <row r="1117" spans="1:6" ht="12.75">
      <c r="A1117" s="80" t="s">
        <v>11</v>
      </c>
      <c r="B1117" s="83" t="s">
        <v>7</v>
      </c>
      <c r="C1117" s="3" t="s">
        <v>8</v>
      </c>
      <c r="D1117" s="4"/>
      <c r="E1117" s="4"/>
      <c r="F1117" s="42"/>
    </row>
    <row r="1118" spans="1:6" ht="12.75">
      <c r="A1118" s="81"/>
      <c r="B1118" s="84"/>
      <c r="C1118" s="5" t="s">
        <v>9</v>
      </c>
      <c r="D1118" s="6"/>
      <c r="E1118" s="6"/>
      <c r="F1118" s="43"/>
    </row>
    <row r="1119" spans="1:6" ht="12.75">
      <c r="A1119" s="81"/>
      <c r="B1119" s="84" t="s">
        <v>10</v>
      </c>
      <c r="C1119" s="5" t="s">
        <v>8</v>
      </c>
      <c r="D1119" s="7"/>
      <c r="E1119" s="7"/>
      <c r="F1119" s="44"/>
    </row>
    <row r="1120" spans="1:6" ht="13.5" thickBot="1">
      <c r="A1120" s="82"/>
      <c r="B1120" s="85"/>
      <c r="C1120" s="8" t="s">
        <v>9</v>
      </c>
      <c r="D1120" s="9"/>
      <c r="E1120" s="9"/>
      <c r="F1120" s="45"/>
    </row>
    <row r="1121" spans="1:6" ht="12.75">
      <c r="A1121" s="86" t="s">
        <v>12</v>
      </c>
      <c r="B1121" s="77" t="s">
        <v>7</v>
      </c>
      <c r="C1121" s="10" t="s">
        <v>8</v>
      </c>
      <c r="D1121" s="11">
        <v>2</v>
      </c>
      <c r="E1121" s="11">
        <v>78</v>
      </c>
      <c r="F1121" s="46"/>
    </row>
    <row r="1122" spans="1:6" ht="12.75">
      <c r="A1122" s="81"/>
      <c r="B1122" s="84"/>
      <c r="C1122" s="5" t="s">
        <v>9</v>
      </c>
      <c r="D1122" s="6">
        <v>1859</v>
      </c>
      <c r="E1122" s="6">
        <v>41087.4</v>
      </c>
      <c r="F1122" s="43"/>
    </row>
    <row r="1123" spans="1:6" ht="12.75">
      <c r="A1123" s="81"/>
      <c r="B1123" s="84" t="s">
        <v>10</v>
      </c>
      <c r="C1123" s="5" t="s">
        <v>8</v>
      </c>
      <c r="D1123" s="7">
        <v>1</v>
      </c>
      <c r="E1123" s="7">
        <v>134</v>
      </c>
      <c r="F1123" s="44"/>
    </row>
    <row r="1124" spans="1:6" ht="13.5" thickBot="1">
      <c r="A1124" s="87"/>
      <c r="B1124" s="78"/>
      <c r="C1124" s="12" t="s">
        <v>9</v>
      </c>
      <c r="D1124" s="13">
        <v>5565</v>
      </c>
      <c r="E1124" s="13">
        <v>196906.7</v>
      </c>
      <c r="F1124" s="47"/>
    </row>
    <row r="1125" spans="1:6" ht="12.75">
      <c r="A1125" s="80" t="s">
        <v>13</v>
      </c>
      <c r="B1125" s="83" t="s">
        <v>7</v>
      </c>
      <c r="C1125" s="3" t="s">
        <v>8</v>
      </c>
      <c r="D1125" s="14">
        <f aca="true" t="shared" si="51" ref="D1125:F1128">D1113+D1117+D1121</f>
        <v>2</v>
      </c>
      <c r="E1125" s="14">
        <f t="shared" si="51"/>
        <v>78</v>
      </c>
      <c r="F1125" s="48">
        <f t="shared" si="51"/>
        <v>0</v>
      </c>
    </row>
    <row r="1126" spans="1:6" ht="12.75">
      <c r="A1126" s="81"/>
      <c r="B1126" s="84"/>
      <c r="C1126" s="5" t="s">
        <v>9</v>
      </c>
      <c r="D1126" s="15">
        <f t="shared" si="51"/>
        <v>1859</v>
      </c>
      <c r="E1126" s="15">
        <f t="shared" si="51"/>
        <v>41087.4</v>
      </c>
      <c r="F1126" s="49">
        <f t="shared" si="51"/>
        <v>0</v>
      </c>
    </row>
    <row r="1127" spans="1:6" ht="12.75">
      <c r="A1127" s="81"/>
      <c r="B1127" s="84" t="s">
        <v>10</v>
      </c>
      <c r="C1127" s="5" t="s">
        <v>8</v>
      </c>
      <c r="D1127" s="16">
        <f t="shared" si="51"/>
        <v>1</v>
      </c>
      <c r="E1127" s="16">
        <f t="shared" si="51"/>
        <v>134</v>
      </c>
      <c r="F1127" s="50">
        <f t="shared" si="51"/>
        <v>0</v>
      </c>
    </row>
    <row r="1128" spans="1:6" ht="13.5" thickBot="1">
      <c r="A1128" s="82"/>
      <c r="B1128" s="85"/>
      <c r="C1128" s="8" t="s">
        <v>9</v>
      </c>
      <c r="D1128" s="17">
        <f t="shared" si="51"/>
        <v>5565</v>
      </c>
      <c r="E1128" s="17">
        <f t="shared" si="51"/>
        <v>196906.7</v>
      </c>
      <c r="F1128" s="51">
        <f t="shared" si="51"/>
        <v>0</v>
      </c>
    </row>
    <row r="1131" spans="1:6" ht="15.75">
      <c r="A1131" s="1" t="s">
        <v>0</v>
      </c>
      <c r="B1131" s="66" t="s">
        <v>63</v>
      </c>
      <c r="C1131" s="67"/>
      <c r="D1131" s="67"/>
      <c r="E1131" s="67"/>
      <c r="F1131" s="68"/>
    </row>
    <row r="1132" spans="1:6" ht="13.5" thickBot="1">
      <c r="A1132" s="69"/>
      <c r="B1132" s="69"/>
      <c r="C1132" s="69"/>
      <c r="D1132" s="69"/>
      <c r="E1132" s="69"/>
      <c r="F1132" s="69"/>
    </row>
    <row r="1133" spans="1:6" ht="16.5" thickBot="1">
      <c r="A1133" s="70" t="s">
        <v>2</v>
      </c>
      <c r="B1133" s="71"/>
      <c r="C1133" s="72"/>
      <c r="D1133" s="2" t="s">
        <v>3</v>
      </c>
      <c r="E1133" s="2" t="s">
        <v>4</v>
      </c>
      <c r="F1133" s="41" t="s">
        <v>5</v>
      </c>
    </row>
    <row r="1134" spans="1:6" ht="12.75">
      <c r="A1134" s="80" t="s">
        <v>6</v>
      </c>
      <c r="B1134" s="83" t="s">
        <v>7</v>
      </c>
      <c r="C1134" s="3" t="s">
        <v>8</v>
      </c>
      <c r="D1134" s="4"/>
      <c r="E1134" s="4"/>
      <c r="F1134" s="42"/>
    </row>
    <row r="1135" spans="1:6" ht="12.75">
      <c r="A1135" s="81"/>
      <c r="B1135" s="84"/>
      <c r="C1135" s="5" t="s">
        <v>9</v>
      </c>
      <c r="D1135" s="6"/>
      <c r="E1135" s="6"/>
      <c r="F1135" s="43"/>
    </row>
    <row r="1136" spans="1:6" ht="12.75">
      <c r="A1136" s="81"/>
      <c r="B1136" s="84" t="s">
        <v>10</v>
      </c>
      <c r="C1136" s="5" t="s">
        <v>8</v>
      </c>
      <c r="D1136" s="7"/>
      <c r="E1136" s="7"/>
      <c r="F1136" s="44"/>
    </row>
    <row r="1137" spans="1:6" ht="13.5" thickBot="1">
      <c r="A1137" s="82"/>
      <c r="B1137" s="85"/>
      <c r="C1137" s="8" t="s">
        <v>9</v>
      </c>
      <c r="D1137" s="9"/>
      <c r="E1137" s="9"/>
      <c r="F1137" s="45"/>
    </row>
    <row r="1138" spans="1:6" ht="12.75">
      <c r="A1138" s="80" t="s">
        <v>11</v>
      </c>
      <c r="B1138" s="83" t="s">
        <v>7</v>
      </c>
      <c r="C1138" s="3" t="s">
        <v>8</v>
      </c>
      <c r="D1138" s="4"/>
      <c r="E1138" s="4"/>
      <c r="F1138" s="42"/>
    </row>
    <row r="1139" spans="1:6" ht="12.75">
      <c r="A1139" s="81"/>
      <c r="B1139" s="84"/>
      <c r="C1139" s="5" t="s">
        <v>9</v>
      </c>
      <c r="D1139" s="6"/>
      <c r="E1139" s="6"/>
      <c r="F1139" s="43"/>
    </row>
    <row r="1140" spans="1:6" ht="12.75">
      <c r="A1140" s="81"/>
      <c r="B1140" s="84" t="s">
        <v>10</v>
      </c>
      <c r="C1140" s="5" t="s">
        <v>8</v>
      </c>
      <c r="D1140" s="7"/>
      <c r="E1140" s="7"/>
      <c r="F1140" s="44"/>
    </row>
    <row r="1141" spans="1:6" ht="13.5" thickBot="1">
      <c r="A1141" s="82"/>
      <c r="B1141" s="85"/>
      <c r="C1141" s="8" t="s">
        <v>9</v>
      </c>
      <c r="D1141" s="9"/>
      <c r="E1141" s="9"/>
      <c r="F1141" s="45"/>
    </row>
    <row r="1142" spans="1:6" ht="12.75">
      <c r="A1142" s="86" t="s">
        <v>12</v>
      </c>
      <c r="B1142" s="77" t="s">
        <v>7</v>
      </c>
      <c r="C1142" s="10" t="s">
        <v>8</v>
      </c>
      <c r="D1142" s="11"/>
      <c r="E1142" s="11"/>
      <c r="F1142" s="46"/>
    </row>
    <row r="1143" spans="1:6" ht="12.75">
      <c r="A1143" s="81"/>
      <c r="B1143" s="84"/>
      <c r="C1143" s="5" t="s">
        <v>9</v>
      </c>
      <c r="D1143" s="6"/>
      <c r="E1143" s="6"/>
      <c r="F1143" s="43"/>
    </row>
    <row r="1144" spans="1:6" ht="12.75">
      <c r="A1144" s="81"/>
      <c r="B1144" s="84" t="s">
        <v>10</v>
      </c>
      <c r="C1144" s="5" t="s">
        <v>8</v>
      </c>
      <c r="D1144" s="7">
        <v>1</v>
      </c>
      <c r="E1144" s="7">
        <v>58</v>
      </c>
      <c r="F1144" s="44">
        <v>1</v>
      </c>
    </row>
    <row r="1145" spans="1:6" ht="13.5" thickBot="1">
      <c r="A1145" s="87"/>
      <c r="B1145" s="78"/>
      <c r="C1145" s="12" t="s">
        <v>9</v>
      </c>
      <c r="D1145" s="13">
        <v>1500</v>
      </c>
      <c r="E1145" s="13">
        <v>72297.2</v>
      </c>
      <c r="F1145" s="47">
        <v>1360</v>
      </c>
    </row>
    <row r="1146" spans="1:6" ht="12.75">
      <c r="A1146" s="80" t="s">
        <v>13</v>
      </c>
      <c r="B1146" s="83" t="s">
        <v>7</v>
      </c>
      <c r="C1146" s="3" t="s">
        <v>8</v>
      </c>
      <c r="D1146" s="14">
        <f aca="true" t="shared" si="52" ref="D1146:F1149">D1134+D1138+D1142</f>
        <v>0</v>
      </c>
      <c r="E1146" s="14">
        <f t="shared" si="52"/>
        <v>0</v>
      </c>
      <c r="F1146" s="48">
        <f t="shared" si="52"/>
        <v>0</v>
      </c>
    </row>
    <row r="1147" spans="1:6" ht="12.75">
      <c r="A1147" s="81"/>
      <c r="B1147" s="84"/>
      <c r="C1147" s="5" t="s">
        <v>9</v>
      </c>
      <c r="D1147" s="15">
        <f t="shared" si="52"/>
        <v>0</v>
      </c>
      <c r="E1147" s="15">
        <f t="shared" si="52"/>
        <v>0</v>
      </c>
      <c r="F1147" s="49">
        <f t="shared" si="52"/>
        <v>0</v>
      </c>
    </row>
    <row r="1148" spans="1:6" ht="12.75">
      <c r="A1148" s="81"/>
      <c r="B1148" s="84" t="s">
        <v>10</v>
      </c>
      <c r="C1148" s="5" t="s">
        <v>8</v>
      </c>
      <c r="D1148" s="16">
        <f t="shared" si="52"/>
        <v>1</v>
      </c>
      <c r="E1148" s="16">
        <f t="shared" si="52"/>
        <v>58</v>
      </c>
      <c r="F1148" s="50">
        <f t="shared" si="52"/>
        <v>1</v>
      </c>
    </row>
    <row r="1149" spans="1:6" ht="13.5" thickBot="1">
      <c r="A1149" s="82"/>
      <c r="B1149" s="85"/>
      <c r="C1149" s="8" t="s">
        <v>9</v>
      </c>
      <c r="D1149" s="17">
        <f t="shared" si="52"/>
        <v>1500</v>
      </c>
      <c r="E1149" s="17">
        <f t="shared" si="52"/>
        <v>72297.2</v>
      </c>
      <c r="F1149" s="51">
        <f t="shared" si="52"/>
        <v>1360</v>
      </c>
    </row>
    <row r="1152" spans="1:6" ht="15.75">
      <c r="A1152" s="1" t="s">
        <v>0</v>
      </c>
      <c r="B1152" s="66" t="s">
        <v>64</v>
      </c>
      <c r="C1152" s="67"/>
      <c r="D1152" s="67"/>
      <c r="E1152" s="67"/>
      <c r="F1152" s="68"/>
    </row>
    <row r="1153" spans="1:6" ht="13.5" thickBot="1">
      <c r="A1153" s="69"/>
      <c r="B1153" s="69"/>
      <c r="C1153" s="69"/>
      <c r="D1153" s="69"/>
      <c r="E1153" s="69"/>
      <c r="F1153" s="69"/>
    </row>
    <row r="1154" spans="1:6" ht="16.5" thickBot="1">
      <c r="A1154" s="70" t="s">
        <v>2</v>
      </c>
      <c r="B1154" s="71"/>
      <c r="C1154" s="72"/>
      <c r="D1154" s="2" t="s">
        <v>3</v>
      </c>
      <c r="E1154" s="2" t="s">
        <v>4</v>
      </c>
      <c r="F1154" s="41" t="s">
        <v>5</v>
      </c>
    </row>
    <row r="1155" spans="1:6" ht="12.75">
      <c r="A1155" s="80" t="s">
        <v>6</v>
      </c>
      <c r="B1155" s="83" t="s">
        <v>7</v>
      </c>
      <c r="C1155" s="3" t="s">
        <v>8</v>
      </c>
      <c r="D1155" s="4"/>
      <c r="E1155" s="4">
        <v>1</v>
      </c>
      <c r="F1155" s="42"/>
    </row>
    <row r="1156" spans="1:6" ht="12.75">
      <c r="A1156" s="81"/>
      <c r="B1156" s="84"/>
      <c r="C1156" s="5" t="s">
        <v>9</v>
      </c>
      <c r="D1156" s="6"/>
      <c r="E1156" s="6">
        <v>942</v>
      </c>
      <c r="F1156" s="43"/>
    </row>
    <row r="1157" spans="1:6" ht="12.75">
      <c r="A1157" s="81"/>
      <c r="B1157" s="84" t="s">
        <v>10</v>
      </c>
      <c r="C1157" s="5" t="s">
        <v>8</v>
      </c>
      <c r="D1157" s="7"/>
      <c r="E1157" s="7">
        <v>4</v>
      </c>
      <c r="F1157" s="44"/>
    </row>
    <row r="1158" spans="1:6" ht="13.5" thickBot="1">
      <c r="A1158" s="82"/>
      <c r="B1158" s="85"/>
      <c r="C1158" s="8" t="s">
        <v>9</v>
      </c>
      <c r="D1158" s="9"/>
      <c r="E1158" s="9">
        <v>4812</v>
      </c>
      <c r="F1158" s="45"/>
    </row>
    <row r="1159" spans="1:6" ht="12.75">
      <c r="A1159" s="80" t="s">
        <v>11</v>
      </c>
      <c r="B1159" s="83" t="s">
        <v>7</v>
      </c>
      <c r="C1159" s="3" t="s">
        <v>8</v>
      </c>
      <c r="D1159" s="4"/>
      <c r="E1159" s="4"/>
      <c r="F1159" s="42"/>
    </row>
    <row r="1160" spans="1:6" ht="12.75">
      <c r="A1160" s="81"/>
      <c r="B1160" s="84"/>
      <c r="C1160" s="5" t="s">
        <v>9</v>
      </c>
      <c r="D1160" s="6"/>
      <c r="E1160" s="6"/>
      <c r="F1160" s="43"/>
    </row>
    <row r="1161" spans="1:6" ht="12.75">
      <c r="A1161" s="81"/>
      <c r="B1161" s="84" t="s">
        <v>10</v>
      </c>
      <c r="C1161" s="5" t="s">
        <v>8</v>
      </c>
      <c r="D1161" s="7"/>
      <c r="E1161" s="7">
        <v>1</v>
      </c>
      <c r="F1161" s="44"/>
    </row>
    <row r="1162" spans="1:6" ht="13.5" thickBot="1">
      <c r="A1162" s="82"/>
      <c r="B1162" s="85"/>
      <c r="C1162" s="8" t="s">
        <v>9</v>
      </c>
      <c r="D1162" s="9"/>
      <c r="E1162" s="9">
        <v>400</v>
      </c>
      <c r="F1162" s="45"/>
    </row>
    <row r="1163" spans="1:6" ht="12.75">
      <c r="A1163" s="86" t="s">
        <v>12</v>
      </c>
      <c r="B1163" s="77" t="s">
        <v>7</v>
      </c>
      <c r="C1163" s="10" t="s">
        <v>8</v>
      </c>
      <c r="D1163" s="11"/>
      <c r="E1163" s="11">
        <v>107</v>
      </c>
      <c r="F1163" s="46"/>
    </row>
    <row r="1164" spans="1:6" ht="12.75">
      <c r="A1164" s="81"/>
      <c r="B1164" s="84"/>
      <c r="C1164" s="5" t="s">
        <v>9</v>
      </c>
      <c r="D1164" s="6"/>
      <c r="E1164" s="6">
        <v>137293.7</v>
      </c>
      <c r="F1164" s="43"/>
    </row>
    <row r="1165" spans="1:6" ht="12.75">
      <c r="A1165" s="81"/>
      <c r="B1165" s="84" t="s">
        <v>10</v>
      </c>
      <c r="C1165" s="5" t="s">
        <v>8</v>
      </c>
      <c r="D1165" s="7">
        <v>29</v>
      </c>
      <c r="E1165" s="7">
        <v>231</v>
      </c>
      <c r="F1165" s="44"/>
    </row>
    <row r="1166" spans="1:6" ht="13.5" thickBot="1">
      <c r="A1166" s="87"/>
      <c r="B1166" s="78"/>
      <c r="C1166" s="12" t="s">
        <v>9</v>
      </c>
      <c r="D1166" s="13">
        <v>260196</v>
      </c>
      <c r="E1166" s="13">
        <v>258761.59</v>
      </c>
      <c r="F1166" s="47"/>
    </row>
    <row r="1167" spans="1:6" ht="12.75">
      <c r="A1167" s="80" t="s">
        <v>13</v>
      </c>
      <c r="B1167" s="83" t="s">
        <v>7</v>
      </c>
      <c r="C1167" s="3" t="s">
        <v>8</v>
      </c>
      <c r="D1167" s="14">
        <f aca="true" t="shared" si="53" ref="D1167:F1170">D1155+D1159+D1163</f>
        <v>0</v>
      </c>
      <c r="E1167" s="14">
        <f t="shared" si="53"/>
        <v>108</v>
      </c>
      <c r="F1167" s="48">
        <f t="shared" si="53"/>
        <v>0</v>
      </c>
    </row>
    <row r="1168" spans="1:6" ht="12.75">
      <c r="A1168" s="81"/>
      <c r="B1168" s="84"/>
      <c r="C1168" s="5" t="s">
        <v>9</v>
      </c>
      <c r="D1168" s="15">
        <f t="shared" si="53"/>
        <v>0</v>
      </c>
      <c r="E1168" s="15">
        <f t="shared" si="53"/>
        <v>138235.7</v>
      </c>
      <c r="F1168" s="49">
        <f t="shared" si="53"/>
        <v>0</v>
      </c>
    </row>
    <row r="1169" spans="1:6" ht="12.75">
      <c r="A1169" s="81"/>
      <c r="B1169" s="84" t="s">
        <v>10</v>
      </c>
      <c r="C1169" s="5" t="s">
        <v>8</v>
      </c>
      <c r="D1169" s="16">
        <f t="shared" si="53"/>
        <v>29</v>
      </c>
      <c r="E1169" s="16">
        <f t="shared" si="53"/>
        <v>236</v>
      </c>
      <c r="F1169" s="50">
        <f t="shared" si="53"/>
        <v>0</v>
      </c>
    </row>
    <row r="1170" spans="1:6" ht="13.5" thickBot="1">
      <c r="A1170" s="82"/>
      <c r="B1170" s="85"/>
      <c r="C1170" s="8" t="s">
        <v>9</v>
      </c>
      <c r="D1170" s="17">
        <f t="shared" si="53"/>
        <v>260196</v>
      </c>
      <c r="E1170" s="17">
        <f t="shared" si="53"/>
        <v>263973.58999999997</v>
      </c>
      <c r="F1170" s="51">
        <f t="shared" si="53"/>
        <v>0</v>
      </c>
    </row>
    <row r="1171" ht="12.75">
      <c r="G1171" s="29">
        <v>19</v>
      </c>
    </row>
    <row r="1172" spans="1:6" ht="15.75">
      <c r="A1172" s="1" t="s">
        <v>0</v>
      </c>
      <c r="B1172" s="66" t="s">
        <v>65</v>
      </c>
      <c r="C1172" s="67"/>
      <c r="D1172" s="67"/>
      <c r="E1172" s="67"/>
      <c r="F1172" s="68"/>
    </row>
    <row r="1173" spans="1:6" ht="13.5" thickBot="1">
      <c r="A1173" s="69"/>
      <c r="B1173" s="69"/>
      <c r="C1173" s="69"/>
      <c r="D1173" s="69"/>
      <c r="E1173" s="69"/>
      <c r="F1173" s="69"/>
    </row>
    <row r="1174" spans="1:6" ht="16.5" thickBot="1">
      <c r="A1174" s="70" t="s">
        <v>2</v>
      </c>
      <c r="B1174" s="71"/>
      <c r="C1174" s="72"/>
      <c r="D1174" s="2" t="s">
        <v>3</v>
      </c>
      <c r="E1174" s="2" t="s">
        <v>4</v>
      </c>
      <c r="F1174" s="41" t="s">
        <v>5</v>
      </c>
    </row>
    <row r="1175" spans="1:6" ht="12.75">
      <c r="A1175" s="80" t="s">
        <v>6</v>
      </c>
      <c r="B1175" s="83" t="s">
        <v>7</v>
      </c>
      <c r="C1175" s="3" t="s">
        <v>8</v>
      </c>
      <c r="D1175" s="4"/>
      <c r="E1175" s="4"/>
      <c r="F1175" s="42"/>
    </row>
    <row r="1176" spans="1:6" ht="12.75">
      <c r="A1176" s="81"/>
      <c r="B1176" s="84"/>
      <c r="C1176" s="5" t="s">
        <v>9</v>
      </c>
      <c r="D1176" s="6"/>
      <c r="E1176" s="6"/>
      <c r="F1176" s="43"/>
    </row>
    <row r="1177" spans="1:6" ht="12.75">
      <c r="A1177" s="81"/>
      <c r="B1177" s="84" t="s">
        <v>10</v>
      </c>
      <c r="C1177" s="5" t="s">
        <v>8</v>
      </c>
      <c r="D1177" s="7"/>
      <c r="E1177" s="7">
        <v>1</v>
      </c>
      <c r="F1177" s="44"/>
    </row>
    <row r="1178" spans="1:6" ht="13.5" thickBot="1">
      <c r="A1178" s="82"/>
      <c r="B1178" s="85"/>
      <c r="C1178" s="8" t="s">
        <v>9</v>
      </c>
      <c r="D1178" s="9"/>
      <c r="E1178" s="9">
        <v>1200</v>
      </c>
      <c r="F1178" s="45"/>
    </row>
    <row r="1179" spans="1:6" ht="12.75">
      <c r="A1179" s="80" t="s">
        <v>11</v>
      </c>
      <c r="B1179" s="83" t="s">
        <v>7</v>
      </c>
      <c r="C1179" s="3" t="s">
        <v>8</v>
      </c>
      <c r="D1179" s="4"/>
      <c r="E1179" s="4"/>
      <c r="F1179" s="42"/>
    </row>
    <row r="1180" spans="1:6" ht="12.75">
      <c r="A1180" s="81"/>
      <c r="B1180" s="84"/>
      <c r="C1180" s="5" t="s">
        <v>9</v>
      </c>
      <c r="D1180" s="6"/>
      <c r="E1180" s="6"/>
      <c r="F1180" s="43"/>
    </row>
    <row r="1181" spans="1:6" ht="12.75">
      <c r="A1181" s="81"/>
      <c r="B1181" s="84" t="s">
        <v>10</v>
      </c>
      <c r="C1181" s="5" t="s">
        <v>8</v>
      </c>
      <c r="D1181" s="7"/>
      <c r="E1181" s="7"/>
      <c r="F1181" s="44"/>
    </row>
    <row r="1182" spans="1:6" ht="13.5" thickBot="1">
      <c r="A1182" s="82"/>
      <c r="B1182" s="85"/>
      <c r="C1182" s="8" t="s">
        <v>9</v>
      </c>
      <c r="D1182" s="9"/>
      <c r="E1182" s="9"/>
      <c r="F1182" s="45"/>
    </row>
    <row r="1183" spans="1:6" ht="12.75">
      <c r="A1183" s="86" t="s">
        <v>12</v>
      </c>
      <c r="B1183" s="77" t="s">
        <v>7</v>
      </c>
      <c r="C1183" s="10" t="s">
        <v>8</v>
      </c>
      <c r="D1183" s="11">
        <v>1</v>
      </c>
      <c r="E1183" s="11">
        <v>4</v>
      </c>
      <c r="F1183" s="46">
        <v>17</v>
      </c>
    </row>
    <row r="1184" spans="1:6" ht="12.75">
      <c r="A1184" s="81"/>
      <c r="B1184" s="84"/>
      <c r="C1184" s="5" t="s">
        <v>9</v>
      </c>
      <c r="D1184" s="6">
        <v>1500</v>
      </c>
      <c r="E1184" s="6">
        <v>5919</v>
      </c>
      <c r="F1184" s="43">
        <v>18360</v>
      </c>
    </row>
    <row r="1185" spans="1:6" ht="12.75">
      <c r="A1185" s="81"/>
      <c r="B1185" s="84" t="s">
        <v>10</v>
      </c>
      <c r="C1185" s="5" t="s">
        <v>8</v>
      </c>
      <c r="D1185" s="7"/>
      <c r="E1185" s="7">
        <v>117</v>
      </c>
      <c r="F1185" s="44"/>
    </row>
    <row r="1186" spans="1:6" ht="13.5" thickBot="1">
      <c r="A1186" s="87"/>
      <c r="B1186" s="78"/>
      <c r="C1186" s="12" t="s">
        <v>9</v>
      </c>
      <c r="D1186" s="13"/>
      <c r="E1186" s="13">
        <v>145817</v>
      </c>
      <c r="F1186" s="47"/>
    </row>
    <row r="1187" spans="1:6" ht="12.75">
      <c r="A1187" s="80" t="s">
        <v>13</v>
      </c>
      <c r="B1187" s="83" t="s">
        <v>7</v>
      </c>
      <c r="C1187" s="3" t="s">
        <v>8</v>
      </c>
      <c r="D1187" s="14">
        <f aca="true" t="shared" si="54" ref="D1187:F1190">D1175+D1179+D1183</f>
        <v>1</v>
      </c>
      <c r="E1187" s="14">
        <f t="shared" si="54"/>
        <v>4</v>
      </c>
      <c r="F1187" s="48">
        <f t="shared" si="54"/>
        <v>17</v>
      </c>
    </row>
    <row r="1188" spans="1:6" ht="12.75">
      <c r="A1188" s="81"/>
      <c r="B1188" s="84"/>
      <c r="C1188" s="5" t="s">
        <v>9</v>
      </c>
      <c r="D1188" s="15">
        <f t="shared" si="54"/>
        <v>1500</v>
      </c>
      <c r="E1188" s="15">
        <f t="shared" si="54"/>
        <v>5919</v>
      </c>
      <c r="F1188" s="49">
        <f t="shared" si="54"/>
        <v>18360</v>
      </c>
    </row>
    <row r="1189" spans="1:6" ht="12.75">
      <c r="A1189" s="81"/>
      <c r="B1189" s="84" t="s">
        <v>10</v>
      </c>
      <c r="C1189" s="5" t="s">
        <v>8</v>
      </c>
      <c r="D1189" s="16">
        <f t="shared" si="54"/>
        <v>0</v>
      </c>
      <c r="E1189" s="16">
        <f t="shared" si="54"/>
        <v>118</v>
      </c>
      <c r="F1189" s="50">
        <f t="shared" si="54"/>
        <v>0</v>
      </c>
    </row>
    <row r="1190" spans="1:6" ht="13.5" thickBot="1">
      <c r="A1190" s="82"/>
      <c r="B1190" s="85"/>
      <c r="C1190" s="8" t="s">
        <v>9</v>
      </c>
      <c r="D1190" s="17">
        <f t="shared" si="54"/>
        <v>0</v>
      </c>
      <c r="E1190" s="17">
        <f t="shared" si="54"/>
        <v>147017</v>
      </c>
      <c r="F1190" s="51">
        <f t="shared" si="54"/>
        <v>0</v>
      </c>
    </row>
    <row r="1193" spans="1:6" ht="15.75">
      <c r="A1193" s="1" t="s">
        <v>0</v>
      </c>
      <c r="B1193" s="66" t="s">
        <v>66</v>
      </c>
      <c r="C1193" s="67"/>
      <c r="D1193" s="67"/>
      <c r="E1193" s="67"/>
      <c r="F1193" s="68"/>
    </row>
    <row r="1194" spans="1:6" ht="13.5" thickBot="1">
      <c r="A1194" s="69"/>
      <c r="B1194" s="69"/>
      <c r="C1194" s="69"/>
      <c r="D1194" s="69"/>
      <c r="E1194" s="69"/>
      <c r="F1194" s="69"/>
    </row>
    <row r="1195" spans="1:6" ht="16.5" thickBot="1">
      <c r="A1195" s="70" t="s">
        <v>2</v>
      </c>
      <c r="B1195" s="71"/>
      <c r="C1195" s="72"/>
      <c r="D1195" s="2" t="s">
        <v>3</v>
      </c>
      <c r="E1195" s="2" t="s">
        <v>4</v>
      </c>
      <c r="F1195" s="41" t="s">
        <v>5</v>
      </c>
    </row>
    <row r="1196" spans="1:6" ht="12.75">
      <c r="A1196" s="80" t="s">
        <v>6</v>
      </c>
      <c r="B1196" s="83" t="s">
        <v>7</v>
      </c>
      <c r="C1196" s="3" t="s">
        <v>8</v>
      </c>
      <c r="D1196" s="4">
        <v>4</v>
      </c>
      <c r="E1196" s="4">
        <v>20</v>
      </c>
      <c r="F1196" s="42">
        <v>0</v>
      </c>
    </row>
    <row r="1197" spans="1:6" ht="12.75">
      <c r="A1197" s="81"/>
      <c r="B1197" s="84"/>
      <c r="C1197" s="5" t="s">
        <v>9</v>
      </c>
      <c r="D1197" s="6">
        <v>18520</v>
      </c>
      <c r="E1197" s="6">
        <v>31017</v>
      </c>
      <c r="F1197" s="43">
        <v>0</v>
      </c>
    </row>
    <row r="1198" spans="1:6" ht="12.75">
      <c r="A1198" s="81"/>
      <c r="B1198" s="84" t="s">
        <v>10</v>
      </c>
      <c r="C1198" s="5" t="s">
        <v>8</v>
      </c>
      <c r="D1198" s="7">
        <v>0</v>
      </c>
      <c r="E1198" s="7">
        <v>0</v>
      </c>
      <c r="F1198" s="44">
        <v>0</v>
      </c>
    </row>
    <row r="1199" spans="1:6" ht="13.5" thickBot="1">
      <c r="A1199" s="82"/>
      <c r="B1199" s="85"/>
      <c r="C1199" s="8" t="s">
        <v>9</v>
      </c>
      <c r="D1199" s="9">
        <v>0</v>
      </c>
      <c r="E1199" s="9">
        <v>0</v>
      </c>
      <c r="F1199" s="45">
        <v>0</v>
      </c>
    </row>
    <row r="1200" spans="1:6" ht="12.75">
      <c r="A1200" s="80" t="s">
        <v>11</v>
      </c>
      <c r="B1200" s="83" t="s">
        <v>7</v>
      </c>
      <c r="C1200" s="3" t="s">
        <v>8</v>
      </c>
      <c r="D1200" s="4">
        <v>0</v>
      </c>
      <c r="E1200" s="4">
        <v>0</v>
      </c>
      <c r="F1200" s="42">
        <v>0</v>
      </c>
    </row>
    <row r="1201" spans="1:6" ht="12.75">
      <c r="A1201" s="81"/>
      <c r="B1201" s="84"/>
      <c r="C1201" s="5" t="s">
        <v>9</v>
      </c>
      <c r="D1201" s="6">
        <v>0</v>
      </c>
      <c r="E1201" s="6">
        <v>0</v>
      </c>
      <c r="F1201" s="43">
        <v>0</v>
      </c>
    </row>
    <row r="1202" spans="1:6" ht="12.75">
      <c r="A1202" s="81"/>
      <c r="B1202" s="84" t="s">
        <v>10</v>
      </c>
      <c r="C1202" s="5" t="s">
        <v>8</v>
      </c>
      <c r="D1202" s="7">
        <v>0</v>
      </c>
      <c r="E1202" s="7">
        <v>0</v>
      </c>
      <c r="F1202" s="44">
        <v>0</v>
      </c>
    </row>
    <row r="1203" spans="1:6" ht="13.5" thickBot="1">
      <c r="A1203" s="82"/>
      <c r="B1203" s="85"/>
      <c r="C1203" s="8" t="s">
        <v>9</v>
      </c>
      <c r="D1203" s="9">
        <v>0</v>
      </c>
      <c r="E1203" s="9">
        <v>0</v>
      </c>
      <c r="F1203" s="45">
        <v>0</v>
      </c>
    </row>
    <row r="1204" spans="1:6" ht="12.75">
      <c r="A1204" s="86" t="s">
        <v>12</v>
      </c>
      <c r="B1204" s="77" t="s">
        <v>7</v>
      </c>
      <c r="C1204" s="10" t="s">
        <v>8</v>
      </c>
      <c r="D1204" s="11">
        <v>0</v>
      </c>
      <c r="E1204" s="11">
        <v>119</v>
      </c>
      <c r="F1204" s="46">
        <v>0</v>
      </c>
    </row>
    <row r="1205" spans="1:6" ht="12.75">
      <c r="A1205" s="81"/>
      <c r="B1205" s="84"/>
      <c r="C1205" s="5" t="s">
        <v>9</v>
      </c>
      <c r="D1205" s="6">
        <v>0</v>
      </c>
      <c r="E1205" s="6">
        <v>110033</v>
      </c>
      <c r="F1205" s="43">
        <v>0</v>
      </c>
    </row>
    <row r="1206" spans="1:6" ht="12.75">
      <c r="A1206" s="81"/>
      <c r="B1206" s="84" t="s">
        <v>10</v>
      </c>
      <c r="C1206" s="5" t="s">
        <v>8</v>
      </c>
      <c r="D1206" s="7">
        <v>3</v>
      </c>
      <c r="E1206" s="7">
        <v>78</v>
      </c>
      <c r="F1206" s="44">
        <v>1</v>
      </c>
    </row>
    <row r="1207" spans="1:6" ht="13.5" thickBot="1">
      <c r="A1207" s="87"/>
      <c r="B1207" s="78"/>
      <c r="C1207" s="12" t="s">
        <v>9</v>
      </c>
      <c r="D1207" s="13">
        <v>7244</v>
      </c>
      <c r="E1207" s="13">
        <v>81126</v>
      </c>
      <c r="F1207" s="47">
        <v>19849</v>
      </c>
    </row>
    <row r="1208" spans="1:6" ht="12.75">
      <c r="A1208" s="80" t="s">
        <v>13</v>
      </c>
      <c r="B1208" s="83" t="s">
        <v>7</v>
      </c>
      <c r="C1208" s="3" t="s">
        <v>8</v>
      </c>
      <c r="D1208" s="14">
        <f aca="true" t="shared" si="55" ref="D1208:F1211">D1196+D1200+D1204</f>
        <v>4</v>
      </c>
      <c r="E1208" s="14">
        <f t="shared" si="55"/>
        <v>139</v>
      </c>
      <c r="F1208" s="48">
        <f t="shared" si="55"/>
        <v>0</v>
      </c>
    </row>
    <row r="1209" spans="1:6" ht="12.75">
      <c r="A1209" s="81"/>
      <c r="B1209" s="84"/>
      <c r="C1209" s="5" t="s">
        <v>9</v>
      </c>
      <c r="D1209" s="15">
        <f t="shared" si="55"/>
        <v>18520</v>
      </c>
      <c r="E1209" s="15">
        <f t="shared" si="55"/>
        <v>141050</v>
      </c>
      <c r="F1209" s="49">
        <f t="shared" si="55"/>
        <v>0</v>
      </c>
    </row>
    <row r="1210" spans="1:6" ht="12.75">
      <c r="A1210" s="81"/>
      <c r="B1210" s="84" t="s">
        <v>10</v>
      </c>
      <c r="C1210" s="5" t="s">
        <v>8</v>
      </c>
      <c r="D1210" s="16">
        <f t="shared" si="55"/>
        <v>3</v>
      </c>
      <c r="E1210" s="16">
        <f t="shared" si="55"/>
        <v>78</v>
      </c>
      <c r="F1210" s="50">
        <f t="shared" si="55"/>
        <v>1</v>
      </c>
    </row>
    <row r="1211" spans="1:6" ht="13.5" thickBot="1">
      <c r="A1211" s="82"/>
      <c r="B1211" s="85"/>
      <c r="C1211" s="8" t="s">
        <v>9</v>
      </c>
      <c r="D1211" s="17">
        <f t="shared" si="55"/>
        <v>7244</v>
      </c>
      <c r="E1211" s="17">
        <f t="shared" si="55"/>
        <v>81126</v>
      </c>
      <c r="F1211" s="51">
        <f t="shared" si="55"/>
        <v>19849</v>
      </c>
    </row>
    <row r="1214" spans="1:6" ht="15.75">
      <c r="A1214" s="1" t="s">
        <v>0</v>
      </c>
      <c r="B1214" s="66" t="s">
        <v>67</v>
      </c>
      <c r="C1214" s="67"/>
      <c r="D1214" s="67"/>
      <c r="E1214" s="67"/>
      <c r="F1214" s="68"/>
    </row>
    <row r="1215" spans="1:6" ht="13.5" thickBot="1">
      <c r="A1215" s="69"/>
      <c r="B1215" s="69"/>
      <c r="C1215" s="69"/>
      <c r="D1215" s="69"/>
      <c r="E1215" s="69"/>
      <c r="F1215" s="69"/>
    </row>
    <row r="1216" spans="1:6" ht="16.5" thickBot="1">
      <c r="A1216" s="70" t="s">
        <v>2</v>
      </c>
      <c r="B1216" s="71"/>
      <c r="C1216" s="72"/>
      <c r="D1216" s="2" t="s">
        <v>3</v>
      </c>
      <c r="E1216" s="2" t="s">
        <v>4</v>
      </c>
      <c r="F1216" s="41" t="s">
        <v>5</v>
      </c>
    </row>
    <row r="1217" spans="1:6" ht="12.75">
      <c r="A1217" s="80" t="s">
        <v>6</v>
      </c>
      <c r="B1217" s="83" t="s">
        <v>7</v>
      </c>
      <c r="C1217" s="3" t="s">
        <v>8</v>
      </c>
      <c r="D1217" s="22">
        <v>8</v>
      </c>
      <c r="E1217" s="22">
        <v>1</v>
      </c>
      <c r="F1217" s="52"/>
    </row>
    <row r="1218" spans="1:6" ht="12.75">
      <c r="A1218" s="81"/>
      <c r="B1218" s="84"/>
      <c r="C1218" s="5" t="s">
        <v>9</v>
      </c>
      <c r="D1218" s="7">
        <v>11349</v>
      </c>
      <c r="E1218" s="7">
        <v>2753</v>
      </c>
      <c r="F1218" s="53"/>
    </row>
    <row r="1219" spans="1:6" ht="12.75">
      <c r="A1219" s="81"/>
      <c r="B1219" s="84" t="s">
        <v>10</v>
      </c>
      <c r="C1219" s="5" t="s">
        <v>8</v>
      </c>
      <c r="D1219" s="23"/>
      <c r="E1219" s="23">
        <v>67</v>
      </c>
      <c r="F1219" s="53"/>
    </row>
    <row r="1220" spans="1:6" ht="13.5" thickBot="1">
      <c r="A1220" s="82"/>
      <c r="B1220" s="85"/>
      <c r="C1220" s="8" t="s">
        <v>9</v>
      </c>
      <c r="D1220" s="24"/>
      <c r="E1220" s="24">
        <v>52452</v>
      </c>
      <c r="F1220" s="54"/>
    </row>
    <row r="1221" spans="1:6" ht="12.75">
      <c r="A1221" s="80" t="s">
        <v>11</v>
      </c>
      <c r="B1221" s="83" t="s">
        <v>7</v>
      </c>
      <c r="C1221" s="3" t="s">
        <v>8</v>
      </c>
      <c r="D1221" s="22"/>
      <c r="E1221" s="22">
        <v>1</v>
      </c>
      <c r="F1221" s="52"/>
    </row>
    <row r="1222" spans="1:6" ht="12.75">
      <c r="A1222" s="81"/>
      <c r="B1222" s="84"/>
      <c r="C1222" s="5" t="s">
        <v>9</v>
      </c>
      <c r="D1222" s="23"/>
      <c r="E1222" s="23">
        <v>85</v>
      </c>
      <c r="F1222" s="53"/>
    </row>
    <row r="1223" spans="1:6" ht="12.75">
      <c r="A1223" s="81"/>
      <c r="B1223" s="84" t="s">
        <v>10</v>
      </c>
      <c r="C1223" s="5" t="s">
        <v>8</v>
      </c>
      <c r="D1223" s="23"/>
      <c r="E1223" s="23">
        <v>1</v>
      </c>
      <c r="F1223" s="53">
        <v>8</v>
      </c>
    </row>
    <row r="1224" spans="1:6" ht="13.5" thickBot="1">
      <c r="A1224" s="82"/>
      <c r="B1224" s="85"/>
      <c r="C1224" s="8" t="s">
        <v>9</v>
      </c>
      <c r="D1224" s="24"/>
      <c r="E1224" s="25">
        <v>1000</v>
      </c>
      <c r="F1224" s="55">
        <v>1773</v>
      </c>
    </row>
    <row r="1225" spans="1:6" ht="12.75">
      <c r="A1225" s="86" t="s">
        <v>12</v>
      </c>
      <c r="B1225" s="77" t="s">
        <v>7</v>
      </c>
      <c r="C1225" s="10" t="s">
        <v>8</v>
      </c>
      <c r="D1225" s="26">
        <v>36</v>
      </c>
      <c r="E1225" s="26">
        <v>58</v>
      </c>
      <c r="F1225" s="56"/>
    </row>
    <row r="1226" spans="1:6" ht="12.75">
      <c r="A1226" s="81"/>
      <c r="B1226" s="84"/>
      <c r="C1226" s="5" t="s">
        <v>9</v>
      </c>
      <c r="D1226" s="7">
        <v>53600</v>
      </c>
      <c r="E1226" s="7">
        <v>40837</v>
      </c>
      <c r="F1226" s="53"/>
    </row>
    <row r="1227" spans="1:6" ht="12.75">
      <c r="A1227" s="81"/>
      <c r="B1227" s="84" t="s">
        <v>10</v>
      </c>
      <c r="C1227" s="5" t="s">
        <v>8</v>
      </c>
      <c r="D1227" s="23">
        <v>8</v>
      </c>
      <c r="E1227" s="23">
        <v>189</v>
      </c>
      <c r="F1227" s="53">
        <v>8</v>
      </c>
    </row>
    <row r="1228" spans="1:6" ht="13.5" thickBot="1">
      <c r="A1228" s="87"/>
      <c r="B1228" s="78"/>
      <c r="C1228" s="12" t="s">
        <v>9</v>
      </c>
      <c r="D1228" s="27">
        <v>37092</v>
      </c>
      <c r="E1228" s="27">
        <v>140856</v>
      </c>
      <c r="F1228" s="57">
        <v>24700</v>
      </c>
    </row>
    <row r="1229" spans="1:6" ht="12.75">
      <c r="A1229" s="80" t="s">
        <v>13</v>
      </c>
      <c r="B1229" s="83" t="s">
        <v>7</v>
      </c>
      <c r="C1229" s="3" t="s">
        <v>8</v>
      </c>
      <c r="D1229" s="14">
        <f aca="true" t="shared" si="56" ref="D1229:F1232">D1217+D1221+D1225</f>
        <v>44</v>
      </c>
      <c r="E1229" s="14">
        <f t="shared" si="56"/>
        <v>60</v>
      </c>
      <c r="F1229" s="48">
        <f t="shared" si="56"/>
        <v>0</v>
      </c>
    </row>
    <row r="1230" spans="1:6" ht="12.75">
      <c r="A1230" s="81"/>
      <c r="B1230" s="84"/>
      <c r="C1230" s="5" t="s">
        <v>9</v>
      </c>
      <c r="D1230" s="15">
        <f t="shared" si="56"/>
        <v>64949</v>
      </c>
      <c r="E1230" s="15">
        <f t="shared" si="56"/>
        <v>43675</v>
      </c>
      <c r="F1230" s="49">
        <f t="shared" si="56"/>
        <v>0</v>
      </c>
    </row>
    <row r="1231" spans="1:6" ht="12.75">
      <c r="A1231" s="81"/>
      <c r="B1231" s="84" t="s">
        <v>10</v>
      </c>
      <c r="C1231" s="5" t="s">
        <v>8</v>
      </c>
      <c r="D1231" s="16">
        <f t="shared" si="56"/>
        <v>8</v>
      </c>
      <c r="E1231" s="16">
        <f t="shared" si="56"/>
        <v>257</v>
      </c>
      <c r="F1231" s="50">
        <f t="shared" si="56"/>
        <v>16</v>
      </c>
    </row>
    <row r="1232" spans="1:6" ht="13.5" thickBot="1">
      <c r="A1232" s="82"/>
      <c r="B1232" s="85"/>
      <c r="C1232" s="8" t="s">
        <v>9</v>
      </c>
      <c r="D1232" s="17">
        <f t="shared" si="56"/>
        <v>37092</v>
      </c>
      <c r="E1232" s="17">
        <f t="shared" si="56"/>
        <v>194308</v>
      </c>
      <c r="F1232" s="51">
        <f t="shared" si="56"/>
        <v>26473</v>
      </c>
    </row>
    <row r="1233" ht="12.75">
      <c r="G1233" s="29">
        <v>20</v>
      </c>
    </row>
    <row r="1234" spans="1:6" ht="15.75">
      <c r="A1234" s="1" t="s">
        <v>0</v>
      </c>
      <c r="B1234" s="66" t="s">
        <v>68</v>
      </c>
      <c r="C1234" s="67"/>
      <c r="D1234" s="67"/>
      <c r="E1234" s="67"/>
      <c r="F1234" s="68"/>
    </row>
    <row r="1235" spans="1:6" ht="13.5" thickBot="1">
      <c r="A1235" s="69"/>
      <c r="B1235" s="69"/>
      <c r="C1235" s="69"/>
      <c r="D1235" s="69"/>
      <c r="E1235" s="69"/>
      <c r="F1235" s="69"/>
    </row>
    <row r="1236" spans="1:6" ht="16.5" thickBot="1">
      <c r="A1236" s="70" t="s">
        <v>2</v>
      </c>
      <c r="B1236" s="71"/>
      <c r="C1236" s="72"/>
      <c r="D1236" s="2" t="s">
        <v>3</v>
      </c>
      <c r="E1236" s="2" t="s">
        <v>4</v>
      </c>
      <c r="F1236" s="41" t="s">
        <v>5</v>
      </c>
    </row>
    <row r="1237" spans="1:6" ht="12.75">
      <c r="A1237" s="80" t="s">
        <v>6</v>
      </c>
      <c r="B1237" s="83" t="s">
        <v>7</v>
      </c>
      <c r="C1237" s="3" t="s">
        <v>8</v>
      </c>
      <c r="D1237" s="4"/>
      <c r="E1237" s="4"/>
      <c r="F1237" s="42"/>
    </row>
    <row r="1238" spans="1:6" ht="12.75">
      <c r="A1238" s="81"/>
      <c r="B1238" s="84"/>
      <c r="C1238" s="5" t="s">
        <v>9</v>
      </c>
      <c r="D1238" s="6"/>
      <c r="E1238" s="6"/>
      <c r="F1238" s="43"/>
    </row>
    <row r="1239" spans="1:6" ht="12.75">
      <c r="A1239" s="81"/>
      <c r="B1239" s="84" t="s">
        <v>10</v>
      </c>
      <c r="C1239" s="5" t="s">
        <v>8</v>
      </c>
      <c r="D1239" s="7"/>
      <c r="E1239" s="7"/>
      <c r="F1239" s="44"/>
    </row>
    <row r="1240" spans="1:6" ht="13.5" thickBot="1">
      <c r="A1240" s="82"/>
      <c r="B1240" s="85"/>
      <c r="C1240" s="8" t="s">
        <v>9</v>
      </c>
      <c r="D1240" s="9"/>
      <c r="E1240" s="9"/>
      <c r="F1240" s="45"/>
    </row>
    <row r="1241" spans="1:6" ht="12.75">
      <c r="A1241" s="80" t="s">
        <v>11</v>
      </c>
      <c r="B1241" s="83" t="s">
        <v>7</v>
      </c>
      <c r="C1241" s="3" t="s">
        <v>8</v>
      </c>
      <c r="D1241" s="4"/>
      <c r="E1241" s="4"/>
      <c r="F1241" s="42"/>
    </row>
    <row r="1242" spans="1:6" ht="12.75">
      <c r="A1242" s="81"/>
      <c r="B1242" s="84"/>
      <c r="C1242" s="5" t="s">
        <v>9</v>
      </c>
      <c r="D1242" s="6"/>
      <c r="E1242" s="6"/>
      <c r="F1242" s="43"/>
    </row>
    <row r="1243" spans="1:6" ht="12.75">
      <c r="A1243" s="81"/>
      <c r="B1243" s="84" t="s">
        <v>10</v>
      </c>
      <c r="C1243" s="5" t="s">
        <v>8</v>
      </c>
      <c r="D1243" s="7"/>
      <c r="E1243" s="7">
        <v>1</v>
      </c>
      <c r="F1243" s="44"/>
    </row>
    <row r="1244" spans="1:6" ht="13.5" thickBot="1">
      <c r="A1244" s="82"/>
      <c r="B1244" s="85"/>
      <c r="C1244" s="8" t="s">
        <v>9</v>
      </c>
      <c r="D1244" s="9"/>
      <c r="E1244" s="9">
        <v>1500</v>
      </c>
      <c r="F1244" s="45"/>
    </row>
    <row r="1245" spans="1:6" ht="12.75">
      <c r="A1245" s="86" t="s">
        <v>12</v>
      </c>
      <c r="B1245" s="77" t="s">
        <v>7</v>
      </c>
      <c r="C1245" s="10" t="s">
        <v>8</v>
      </c>
      <c r="D1245" s="11"/>
      <c r="E1245" s="11">
        <v>3</v>
      </c>
      <c r="F1245" s="46"/>
    </row>
    <row r="1246" spans="1:6" ht="12.75">
      <c r="A1246" s="81"/>
      <c r="B1246" s="84"/>
      <c r="C1246" s="5" t="s">
        <v>9</v>
      </c>
      <c r="D1246" s="6"/>
      <c r="E1246" s="6">
        <v>3040</v>
      </c>
      <c r="F1246" s="43"/>
    </row>
    <row r="1247" spans="1:6" ht="12.75">
      <c r="A1247" s="81"/>
      <c r="B1247" s="84" t="s">
        <v>10</v>
      </c>
      <c r="C1247" s="5" t="s">
        <v>8</v>
      </c>
      <c r="D1247" s="7"/>
      <c r="E1247" s="7">
        <v>48</v>
      </c>
      <c r="F1247" s="44"/>
    </row>
    <row r="1248" spans="1:6" ht="13.5" thickBot="1">
      <c r="A1248" s="87"/>
      <c r="B1248" s="78"/>
      <c r="C1248" s="12" t="s">
        <v>9</v>
      </c>
      <c r="D1248" s="13"/>
      <c r="E1248" s="13">
        <v>48343</v>
      </c>
      <c r="F1248" s="47"/>
    </row>
    <row r="1249" spans="1:6" ht="12.75">
      <c r="A1249" s="80" t="s">
        <v>13</v>
      </c>
      <c r="B1249" s="83" t="s">
        <v>7</v>
      </c>
      <c r="C1249" s="3" t="s">
        <v>8</v>
      </c>
      <c r="D1249" s="14">
        <f aca="true" t="shared" si="57" ref="D1249:F1252">D1237+D1241+D1245</f>
        <v>0</v>
      </c>
      <c r="E1249" s="14">
        <f t="shared" si="57"/>
        <v>3</v>
      </c>
      <c r="F1249" s="48">
        <f t="shared" si="57"/>
        <v>0</v>
      </c>
    </row>
    <row r="1250" spans="1:6" ht="12.75">
      <c r="A1250" s="81"/>
      <c r="B1250" s="84"/>
      <c r="C1250" s="5" t="s">
        <v>9</v>
      </c>
      <c r="D1250" s="15">
        <f t="shared" si="57"/>
        <v>0</v>
      </c>
      <c r="E1250" s="15">
        <f t="shared" si="57"/>
        <v>3040</v>
      </c>
      <c r="F1250" s="49">
        <f t="shared" si="57"/>
        <v>0</v>
      </c>
    </row>
    <row r="1251" spans="1:6" ht="12.75">
      <c r="A1251" s="81"/>
      <c r="B1251" s="84" t="s">
        <v>10</v>
      </c>
      <c r="C1251" s="5" t="s">
        <v>8</v>
      </c>
      <c r="D1251" s="16">
        <f t="shared" si="57"/>
        <v>0</v>
      </c>
      <c r="E1251" s="16">
        <f t="shared" si="57"/>
        <v>49</v>
      </c>
      <c r="F1251" s="50">
        <f t="shared" si="57"/>
        <v>0</v>
      </c>
    </row>
    <row r="1252" spans="1:6" ht="13.5" thickBot="1">
      <c r="A1252" s="82"/>
      <c r="B1252" s="85"/>
      <c r="C1252" s="8" t="s">
        <v>9</v>
      </c>
      <c r="D1252" s="17">
        <f t="shared" si="57"/>
        <v>0</v>
      </c>
      <c r="E1252" s="17">
        <f t="shared" si="57"/>
        <v>49843</v>
      </c>
      <c r="F1252" s="51">
        <f t="shared" si="57"/>
        <v>0</v>
      </c>
    </row>
    <row r="1255" spans="1:6" ht="15.75">
      <c r="A1255" s="1" t="s">
        <v>0</v>
      </c>
      <c r="B1255" s="66" t="s">
        <v>69</v>
      </c>
      <c r="C1255" s="67"/>
      <c r="D1255" s="67"/>
      <c r="E1255" s="67"/>
      <c r="F1255" s="68"/>
    </row>
    <row r="1256" spans="1:6" ht="13.5" thickBot="1">
      <c r="A1256" s="69"/>
      <c r="B1256" s="69"/>
      <c r="C1256" s="69"/>
      <c r="D1256" s="69"/>
      <c r="E1256" s="69"/>
      <c r="F1256" s="69"/>
    </row>
    <row r="1257" spans="1:6" ht="16.5" thickBot="1">
      <c r="A1257" s="70" t="s">
        <v>2</v>
      </c>
      <c r="B1257" s="71"/>
      <c r="C1257" s="72"/>
      <c r="D1257" s="2" t="s">
        <v>3</v>
      </c>
      <c r="E1257" s="2" t="s">
        <v>4</v>
      </c>
      <c r="F1257" s="41" t="s">
        <v>5</v>
      </c>
    </row>
    <row r="1258" spans="1:6" ht="12.75">
      <c r="A1258" s="80" t="s">
        <v>6</v>
      </c>
      <c r="B1258" s="83" t="s">
        <v>7</v>
      </c>
      <c r="C1258" s="3" t="s">
        <v>8</v>
      </c>
      <c r="D1258" s="4"/>
      <c r="E1258" s="4">
        <v>1</v>
      </c>
      <c r="F1258" s="42"/>
    </row>
    <row r="1259" spans="1:6" ht="12.75">
      <c r="A1259" s="81"/>
      <c r="B1259" s="84"/>
      <c r="C1259" s="5" t="s">
        <v>9</v>
      </c>
      <c r="D1259" s="6"/>
      <c r="E1259" s="6">
        <v>1000</v>
      </c>
      <c r="F1259" s="43"/>
    </row>
    <row r="1260" spans="1:6" ht="12.75">
      <c r="A1260" s="81"/>
      <c r="B1260" s="84" t="s">
        <v>10</v>
      </c>
      <c r="C1260" s="5" t="s">
        <v>8</v>
      </c>
      <c r="D1260" s="7"/>
      <c r="E1260" s="7"/>
      <c r="F1260" s="44"/>
    </row>
    <row r="1261" spans="1:6" ht="13.5" thickBot="1">
      <c r="A1261" s="82"/>
      <c r="B1261" s="85"/>
      <c r="C1261" s="8" t="s">
        <v>9</v>
      </c>
      <c r="D1261" s="9"/>
      <c r="E1261" s="9"/>
      <c r="F1261" s="45"/>
    </row>
    <row r="1262" spans="1:6" ht="12.75">
      <c r="A1262" s="80" t="s">
        <v>11</v>
      </c>
      <c r="B1262" s="83" t="s">
        <v>7</v>
      </c>
      <c r="C1262" s="3" t="s">
        <v>8</v>
      </c>
      <c r="D1262" s="4"/>
      <c r="E1262" s="4"/>
      <c r="F1262" s="42"/>
    </row>
    <row r="1263" spans="1:6" ht="12.75">
      <c r="A1263" s="81"/>
      <c r="B1263" s="84"/>
      <c r="C1263" s="5" t="s">
        <v>9</v>
      </c>
      <c r="D1263" s="6"/>
      <c r="E1263" s="6"/>
      <c r="F1263" s="43"/>
    </row>
    <row r="1264" spans="1:6" ht="12.75">
      <c r="A1264" s="81"/>
      <c r="B1264" s="84" t="s">
        <v>10</v>
      </c>
      <c r="C1264" s="5" t="s">
        <v>8</v>
      </c>
      <c r="D1264" s="7"/>
      <c r="E1264" s="7"/>
      <c r="F1264" s="44"/>
    </row>
    <row r="1265" spans="1:6" ht="13.5" thickBot="1">
      <c r="A1265" s="82"/>
      <c r="B1265" s="85"/>
      <c r="C1265" s="8" t="s">
        <v>9</v>
      </c>
      <c r="D1265" s="9"/>
      <c r="E1265" s="9"/>
      <c r="F1265" s="45"/>
    </row>
    <row r="1266" spans="1:6" ht="12.75">
      <c r="A1266" s="86" t="s">
        <v>12</v>
      </c>
      <c r="B1266" s="77" t="s">
        <v>7</v>
      </c>
      <c r="C1266" s="10" t="s">
        <v>8</v>
      </c>
      <c r="D1266" s="11"/>
      <c r="E1266" s="11">
        <v>358</v>
      </c>
      <c r="F1266" s="46"/>
    </row>
    <row r="1267" spans="1:6" ht="12.75">
      <c r="A1267" s="81"/>
      <c r="B1267" s="84"/>
      <c r="C1267" s="5" t="s">
        <v>9</v>
      </c>
      <c r="D1267" s="6"/>
      <c r="E1267" s="6">
        <v>669035.56</v>
      </c>
      <c r="F1267" s="43"/>
    </row>
    <row r="1268" spans="1:6" ht="12.75">
      <c r="A1268" s="81"/>
      <c r="B1268" s="84" t="s">
        <v>10</v>
      </c>
      <c r="C1268" s="5" t="s">
        <v>8</v>
      </c>
      <c r="D1268" s="7">
        <v>5</v>
      </c>
      <c r="E1268" s="7">
        <v>223</v>
      </c>
      <c r="F1268" s="44">
        <v>1</v>
      </c>
    </row>
    <row r="1269" spans="1:6" ht="13.5" thickBot="1">
      <c r="A1269" s="87"/>
      <c r="B1269" s="78"/>
      <c r="C1269" s="12" t="s">
        <v>9</v>
      </c>
      <c r="D1269" s="13">
        <v>36196.85</v>
      </c>
      <c r="E1269" s="13">
        <v>395275.52</v>
      </c>
      <c r="F1269" s="47">
        <v>68213</v>
      </c>
    </row>
    <row r="1270" spans="1:6" ht="12.75">
      <c r="A1270" s="80" t="s">
        <v>13</v>
      </c>
      <c r="B1270" s="83" t="s">
        <v>7</v>
      </c>
      <c r="C1270" s="3" t="s">
        <v>8</v>
      </c>
      <c r="D1270" s="14">
        <f aca="true" t="shared" si="58" ref="D1270:F1273">D1258+D1262+D1266</f>
        <v>0</v>
      </c>
      <c r="E1270" s="14">
        <f t="shared" si="58"/>
        <v>359</v>
      </c>
      <c r="F1270" s="48">
        <f t="shared" si="58"/>
        <v>0</v>
      </c>
    </row>
    <row r="1271" spans="1:6" ht="12.75">
      <c r="A1271" s="81"/>
      <c r="B1271" s="84"/>
      <c r="C1271" s="5" t="s">
        <v>9</v>
      </c>
      <c r="D1271" s="15">
        <f t="shared" si="58"/>
        <v>0</v>
      </c>
      <c r="E1271" s="15">
        <f t="shared" si="58"/>
        <v>670035.56</v>
      </c>
      <c r="F1271" s="49">
        <f t="shared" si="58"/>
        <v>0</v>
      </c>
    </row>
    <row r="1272" spans="1:6" ht="12.75">
      <c r="A1272" s="81"/>
      <c r="B1272" s="84" t="s">
        <v>10</v>
      </c>
      <c r="C1272" s="5" t="s">
        <v>8</v>
      </c>
      <c r="D1272" s="16">
        <f t="shared" si="58"/>
        <v>5</v>
      </c>
      <c r="E1272" s="16">
        <f t="shared" si="58"/>
        <v>223</v>
      </c>
      <c r="F1272" s="50">
        <f t="shared" si="58"/>
        <v>1</v>
      </c>
    </row>
    <row r="1273" spans="1:6" ht="13.5" thickBot="1">
      <c r="A1273" s="82"/>
      <c r="B1273" s="85"/>
      <c r="C1273" s="8" t="s">
        <v>9</v>
      </c>
      <c r="D1273" s="17">
        <f t="shared" si="58"/>
        <v>36196.85</v>
      </c>
      <c r="E1273" s="17">
        <f t="shared" si="58"/>
        <v>395275.52</v>
      </c>
      <c r="F1273" s="51">
        <f t="shared" si="58"/>
        <v>68213</v>
      </c>
    </row>
    <row r="1276" spans="1:6" ht="15.75">
      <c r="A1276" s="1" t="s">
        <v>0</v>
      </c>
      <c r="B1276" s="66" t="s">
        <v>70</v>
      </c>
      <c r="C1276" s="67"/>
      <c r="D1276" s="67"/>
      <c r="E1276" s="67"/>
      <c r="F1276" s="68"/>
    </row>
    <row r="1277" spans="1:6" ht="13.5" thickBot="1">
      <c r="A1277" s="69"/>
      <c r="B1277" s="69"/>
      <c r="C1277" s="69"/>
      <c r="D1277" s="69"/>
      <c r="E1277" s="69"/>
      <c r="F1277" s="69"/>
    </row>
    <row r="1278" spans="1:6" ht="16.5" thickBot="1">
      <c r="A1278" s="70" t="s">
        <v>2</v>
      </c>
      <c r="B1278" s="71"/>
      <c r="C1278" s="72"/>
      <c r="D1278" s="2" t="s">
        <v>3</v>
      </c>
      <c r="E1278" s="2" t="s">
        <v>4</v>
      </c>
      <c r="F1278" s="41" t="s">
        <v>5</v>
      </c>
    </row>
    <row r="1279" spans="1:6" ht="12.75">
      <c r="A1279" s="80" t="s">
        <v>6</v>
      </c>
      <c r="B1279" s="83" t="s">
        <v>7</v>
      </c>
      <c r="C1279" s="3" t="s">
        <v>8</v>
      </c>
      <c r="D1279" s="4"/>
      <c r="E1279" s="4">
        <v>16</v>
      </c>
      <c r="F1279" s="42">
        <v>4</v>
      </c>
    </row>
    <row r="1280" spans="1:6" ht="12.75">
      <c r="A1280" s="81"/>
      <c r="B1280" s="84"/>
      <c r="C1280" s="5" t="s">
        <v>9</v>
      </c>
      <c r="D1280" s="6"/>
      <c r="E1280" s="6">
        <v>132794</v>
      </c>
      <c r="F1280" s="43">
        <v>28017</v>
      </c>
    </row>
    <row r="1281" spans="1:6" ht="12.75">
      <c r="A1281" s="81"/>
      <c r="B1281" s="84" t="s">
        <v>10</v>
      </c>
      <c r="C1281" s="5" t="s">
        <v>8</v>
      </c>
      <c r="D1281" s="7"/>
      <c r="E1281" s="7">
        <v>5</v>
      </c>
      <c r="F1281" s="44"/>
    </row>
    <row r="1282" spans="1:6" ht="13.5" thickBot="1">
      <c r="A1282" s="82"/>
      <c r="B1282" s="85"/>
      <c r="C1282" s="8" t="s">
        <v>9</v>
      </c>
      <c r="D1282" s="9"/>
      <c r="E1282" s="9">
        <v>6201</v>
      </c>
      <c r="F1282" s="45"/>
    </row>
    <row r="1283" spans="1:6" ht="12.75">
      <c r="A1283" s="80" t="s">
        <v>11</v>
      </c>
      <c r="B1283" s="83" t="s">
        <v>7</v>
      </c>
      <c r="C1283" s="3" t="s">
        <v>8</v>
      </c>
      <c r="D1283" s="4"/>
      <c r="E1283" s="4">
        <v>5</v>
      </c>
      <c r="F1283" s="42"/>
    </row>
    <row r="1284" spans="1:6" ht="12.75">
      <c r="A1284" s="81"/>
      <c r="B1284" s="84"/>
      <c r="C1284" s="5" t="s">
        <v>9</v>
      </c>
      <c r="D1284" s="6"/>
      <c r="E1284" s="6">
        <v>784643</v>
      </c>
      <c r="F1284" s="43"/>
    </row>
    <row r="1285" spans="1:6" ht="12.75">
      <c r="A1285" s="81"/>
      <c r="B1285" s="84" t="s">
        <v>10</v>
      </c>
      <c r="C1285" s="5" t="s">
        <v>8</v>
      </c>
      <c r="D1285" s="7"/>
      <c r="E1285" s="7"/>
      <c r="F1285" s="44"/>
    </row>
    <row r="1286" spans="1:6" ht="13.5" thickBot="1">
      <c r="A1286" s="82"/>
      <c r="B1286" s="85"/>
      <c r="C1286" s="8" t="s">
        <v>9</v>
      </c>
      <c r="D1286" s="9"/>
      <c r="E1286" s="9"/>
      <c r="F1286" s="45"/>
    </row>
    <row r="1287" spans="1:6" ht="12.75">
      <c r="A1287" s="86" t="s">
        <v>12</v>
      </c>
      <c r="B1287" s="77" t="s">
        <v>7</v>
      </c>
      <c r="C1287" s="10" t="s">
        <v>8</v>
      </c>
      <c r="D1287" s="11">
        <v>3</v>
      </c>
      <c r="E1287" s="11">
        <v>14</v>
      </c>
      <c r="F1287" s="46"/>
    </row>
    <row r="1288" spans="1:6" ht="12.75">
      <c r="A1288" s="81"/>
      <c r="B1288" s="84"/>
      <c r="C1288" s="5" t="s">
        <v>9</v>
      </c>
      <c r="D1288" s="6">
        <v>1266</v>
      </c>
      <c r="E1288" s="6">
        <v>8784</v>
      </c>
      <c r="F1288" s="43"/>
    </row>
    <row r="1289" spans="1:6" ht="12.75">
      <c r="A1289" s="81"/>
      <c r="B1289" s="84" t="s">
        <v>10</v>
      </c>
      <c r="C1289" s="5" t="s">
        <v>8</v>
      </c>
      <c r="D1289" s="7">
        <v>7</v>
      </c>
      <c r="E1289" s="7">
        <v>238</v>
      </c>
      <c r="F1289" s="44">
        <v>3</v>
      </c>
    </row>
    <row r="1290" spans="1:6" ht="13.5" thickBot="1">
      <c r="A1290" s="87"/>
      <c r="B1290" s="78"/>
      <c r="C1290" s="12" t="s">
        <v>9</v>
      </c>
      <c r="D1290" s="13">
        <v>35956</v>
      </c>
      <c r="E1290" s="13">
        <v>360748</v>
      </c>
      <c r="F1290" s="47">
        <v>3028</v>
      </c>
    </row>
    <row r="1291" spans="1:6" ht="12.75">
      <c r="A1291" s="80" t="s">
        <v>13</v>
      </c>
      <c r="B1291" s="83" t="s">
        <v>7</v>
      </c>
      <c r="C1291" s="3" t="s">
        <v>8</v>
      </c>
      <c r="D1291" s="14">
        <f aca="true" t="shared" si="59" ref="D1291:F1294">D1279+D1283+D1287</f>
        <v>3</v>
      </c>
      <c r="E1291" s="14">
        <f t="shared" si="59"/>
        <v>35</v>
      </c>
      <c r="F1291" s="48">
        <f t="shared" si="59"/>
        <v>4</v>
      </c>
    </row>
    <row r="1292" spans="1:6" ht="12.75">
      <c r="A1292" s="81"/>
      <c r="B1292" s="84"/>
      <c r="C1292" s="5" t="s">
        <v>9</v>
      </c>
      <c r="D1292" s="15">
        <f t="shared" si="59"/>
        <v>1266</v>
      </c>
      <c r="E1292" s="15">
        <f t="shared" si="59"/>
        <v>926221</v>
      </c>
      <c r="F1292" s="49">
        <f t="shared" si="59"/>
        <v>28017</v>
      </c>
    </row>
    <row r="1293" spans="1:6" ht="12.75">
      <c r="A1293" s="81"/>
      <c r="B1293" s="84" t="s">
        <v>10</v>
      </c>
      <c r="C1293" s="5" t="s">
        <v>8</v>
      </c>
      <c r="D1293" s="16">
        <f t="shared" si="59"/>
        <v>7</v>
      </c>
      <c r="E1293" s="16">
        <f t="shared" si="59"/>
        <v>243</v>
      </c>
      <c r="F1293" s="50">
        <f t="shared" si="59"/>
        <v>3</v>
      </c>
    </row>
    <row r="1294" spans="1:6" ht="13.5" thickBot="1">
      <c r="A1294" s="82"/>
      <c r="B1294" s="85"/>
      <c r="C1294" s="8" t="s">
        <v>9</v>
      </c>
      <c r="D1294" s="17">
        <f t="shared" si="59"/>
        <v>35956</v>
      </c>
      <c r="E1294" s="17">
        <f t="shared" si="59"/>
        <v>366949</v>
      </c>
      <c r="F1294" s="51">
        <f t="shared" si="59"/>
        <v>3028</v>
      </c>
    </row>
    <row r="1295" ht="12.75">
      <c r="G1295" s="29">
        <v>21</v>
      </c>
    </row>
    <row r="1296" spans="1:6" ht="15.75">
      <c r="A1296" s="1" t="s">
        <v>0</v>
      </c>
      <c r="B1296" s="66" t="s">
        <v>71</v>
      </c>
      <c r="C1296" s="67"/>
      <c r="D1296" s="67"/>
      <c r="E1296" s="67"/>
      <c r="F1296" s="68"/>
    </row>
    <row r="1297" spans="1:6" ht="13.5" thickBot="1">
      <c r="A1297" s="69"/>
      <c r="B1297" s="69"/>
      <c r="C1297" s="69"/>
      <c r="D1297" s="69"/>
      <c r="E1297" s="69"/>
      <c r="F1297" s="69"/>
    </row>
    <row r="1298" spans="1:6" ht="16.5" thickBot="1">
      <c r="A1298" s="70" t="s">
        <v>2</v>
      </c>
      <c r="B1298" s="71"/>
      <c r="C1298" s="72"/>
      <c r="D1298" s="2" t="s">
        <v>3</v>
      </c>
      <c r="E1298" s="2" t="s">
        <v>4</v>
      </c>
      <c r="F1298" s="41" t="s">
        <v>5</v>
      </c>
    </row>
    <row r="1299" spans="1:6" ht="12.75">
      <c r="A1299" s="80" t="s">
        <v>6</v>
      </c>
      <c r="B1299" s="83" t="s">
        <v>7</v>
      </c>
      <c r="C1299" s="3" t="s">
        <v>8</v>
      </c>
      <c r="D1299" s="4"/>
      <c r="E1299" s="4"/>
      <c r="F1299" s="42"/>
    </row>
    <row r="1300" spans="1:6" ht="12.75">
      <c r="A1300" s="81"/>
      <c r="B1300" s="84"/>
      <c r="C1300" s="5" t="s">
        <v>9</v>
      </c>
      <c r="D1300" s="6"/>
      <c r="E1300" s="6"/>
      <c r="F1300" s="43"/>
    </row>
    <row r="1301" spans="1:6" ht="12.75">
      <c r="A1301" s="81"/>
      <c r="B1301" s="84" t="s">
        <v>10</v>
      </c>
      <c r="C1301" s="5" t="s">
        <v>8</v>
      </c>
      <c r="D1301" s="7"/>
      <c r="E1301" s="7"/>
      <c r="F1301" s="44"/>
    </row>
    <row r="1302" spans="1:6" ht="13.5" thickBot="1">
      <c r="A1302" s="82"/>
      <c r="B1302" s="85"/>
      <c r="C1302" s="8" t="s">
        <v>9</v>
      </c>
      <c r="D1302" s="9"/>
      <c r="E1302" s="9"/>
      <c r="F1302" s="45"/>
    </row>
    <row r="1303" spans="1:6" ht="12.75">
      <c r="A1303" s="80" t="s">
        <v>11</v>
      </c>
      <c r="B1303" s="83" t="s">
        <v>7</v>
      </c>
      <c r="C1303" s="3" t="s">
        <v>8</v>
      </c>
      <c r="D1303" s="4"/>
      <c r="E1303" s="4">
        <v>1</v>
      </c>
      <c r="F1303" s="42"/>
    </row>
    <row r="1304" spans="1:6" ht="12.75">
      <c r="A1304" s="81"/>
      <c r="B1304" s="84"/>
      <c r="C1304" s="5" t="s">
        <v>9</v>
      </c>
      <c r="D1304" s="6"/>
      <c r="E1304" s="6">
        <v>975</v>
      </c>
      <c r="F1304" s="43"/>
    </row>
    <row r="1305" spans="1:6" ht="12.75">
      <c r="A1305" s="81"/>
      <c r="B1305" s="84" t="s">
        <v>10</v>
      </c>
      <c r="C1305" s="5" t="s">
        <v>8</v>
      </c>
      <c r="D1305" s="7"/>
      <c r="E1305" s="7"/>
      <c r="F1305" s="44"/>
    </row>
    <row r="1306" spans="1:6" ht="13.5" thickBot="1">
      <c r="A1306" s="82"/>
      <c r="B1306" s="85"/>
      <c r="C1306" s="8" t="s">
        <v>9</v>
      </c>
      <c r="D1306" s="9"/>
      <c r="E1306" s="9"/>
      <c r="F1306" s="45"/>
    </row>
    <row r="1307" spans="1:6" ht="12.75">
      <c r="A1307" s="86" t="s">
        <v>12</v>
      </c>
      <c r="B1307" s="77" t="s">
        <v>7</v>
      </c>
      <c r="C1307" s="10" t="s">
        <v>8</v>
      </c>
      <c r="D1307" s="11"/>
      <c r="E1307" s="11">
        <v>12</v>
      </c>
      <c r="F1307" s="46"/>
    </row>
    <row r="1308" spans="1:6" ht="12.75">
      <c r="A1308" s="81"/>
      <c r="B1308" s="84"/>
      <c r="C1308" s="5" t="s">
        <v>9</v>
      </c>
      <c r="D1308" s="6"/>
      <c r="E1308" s="6">
        <v>16103.4</v>
      </c>
      <c r="F1308" s="43"/>
    </row>
    <row r="1309" spans="1:6" ht="12.75">
      <c r="A1309" s="81"/>
      <c r="B1309" s="84" t="s">
        <v>10</v>
      </c>
      <c r="C1309" s="5" t="s">
        <v>8</v>
      </c>
      <c r="D1309" s="7">
        <v>6</v>
      </c>
      <c r="E1309" s="7">
        <v>47</v>
      </c>
      <c r="F1309" s="44">
        <v>3</v>
      </c>
    </row>
    <row r="1310" spans="1:6" ht="13.5" thickBot="1">
      <c r="A1310" s="87"/>
      <c r="B1310" s="78"/>
      <c r="C1310" s="12" t="s">
        <v>9</v>
      </c>
      <c r="D1310" s="13">
        <v>22374.14</v>
      </c>
      <c r="E1310" s="13">
        <v>60214.13</v>
      </c>
      <c r="F1310" s="47">
        <v>3636</v>
      </c>
    </row>
    <row r="1311" spans="1:6" ht="12.75">
      <c r="A1311" s="80" t="s">
        <v>13</v>
      </c>
      <c r="B1311" s="83" t="s">
        <v>7</v>
      </c>
      <c r="C1311" s="3" t="s">
        <v>8</v>
      </c>
      <c r="D1311" s="14">
        <f aca="true" t="shared" si="60" ref="D1311:F1314">D1299+D1303+D1307</f>
        <v>0</v>
      </c>
      <c r="E1311" s="14">
        <f t="shared" si="60"/>
        <v>13</v>
      </c>
      <c r="F1311" s="48">
        <f t="shared" si="60"/>
        <v>0</v>
      </c>
    </row>
    <row r="1312" spans="1:6" ht="12.75">
      <c r="A1312" s="81"/>
      <c r="B1312" s="84"/>
      <c r="C1312" s="5" t="s">
        <v>9</v>
      </c>
      <c r="D1312" s="15">
        <f t="shared" si="60"/>
        <v>0</v>
      </c>
      <c r="E1312" s="15">
        <f t="shared" si="60"/>
        <v>17078.4</v>
      </c>
      <c r="F1312" s="49">
        <f t="shared" si="60"/>
        <v>0</v>
      </c>
    </row>
    <row r="1313" spans="1:6" ht="12.75">
      <c r="A1313" s="81"/>
      <c r="B1313" s="84" t="s">
        <v>10</v>
      </c>
      <c r="C1313" s="5" t="s">
        <v>8</v>
      </c>
      <c r="D1313" s="16">
        <f t="shared" si="60"/>
        <v>6</v>
      </c>
      <c r="E1313" s="16">
        <f t="shared" si="60"/>
        <v>47</v>
      </c>
      <c r="F1313" s="50">
        <f t="shared" si="60"/>
        <v>3</v>
      </c>
    </row>
    <row r="1314" spans="1:6" ht="13.5" thickBot="1">
      <c r="A1314" s="82"/>
      <c r="B1314" s="85"/>
      <c r="C1314" s="8" t="s">
        <v>9</v>
      </c>
      <c r="D1314" s="17">
        <f t="shared" si="60"/>
        <v>22374.14</v>
      </c>
      <c r="E1314" s="17">
        <f t="shared" si="60"/>
        <v>60214.13</v>
      </c>
      <c r="F1314" s="51">
        <f t="shared" si="60"/>
        <v>3636</v>
      </c>
    </row>
    <row r="1317" spans="1:6" ht="15.75">
      <c r="A1317" s="1" t="s">
        <v>0</v>
      </c>
      <c r="B1317" s="66" t="s">
        <v>72</v>
      </c>
      <c r="C1317" s="67"/>
      <c r="D1317" s="67"/>
      <c r="E1317" s="67"/>
      <c r="F1317" s="68"/>
    </row>
    <row r="1318" spans="1:6" ht="13.5" thickBot="1">
      <c r="A1318" s="69"/>
      <c r="B1318" s="69"/>
      <c r="C1318" s="69"/>
      <c r="D1318" s="69"/>
      <c r="E1318" s="69"/>
      <c r="F1318" s="69"/>
    </row>
    <row r="1319" spans="1:6" ht="16.5" thickBot="1">
      <c r="A1319" s="70" t="s">
        <v>2</v>
      </c>
      <c r="B1319" s="71"/>
      <c r="C1319" s="72"/>
      <c r="D1319" s="2" t="s">
        <v>3</v>
      </c>
      <c r="E1319" s="2" t="s">
        <v>4</v>
      </c>
      <c r="F1319" s="41" t="s">
        <v>5</v>
      </c>
    </row>
    <row r="1320" spans="1:6" ht="12.75">
      <c r="A1320" s="80" t="s">
        <v>6</v>
      </c>
      <c r="B1320" s="83" t="s">
        <v>7</v>
      </c>
      <c r="C1320" s="3" t="s">
        <v>8</v>
      </c>
      <c r="D1320" s="4">
        <v>5</v>
      </c>
      <c r="E1320" s="4">
        <v>4</v>
      </c>
      <c r="F1320" s="42"/>
    </row>
    <row r="1321" spans="1:6" ht="12.75">
      <c r="A1321" s="81"/>
      <c r="B1321" s="84"/>
      <c r="C1321" s="5" t="s">
        <v>9</v>
      </c>
      <c r="D1321" s="6">
        <v>47992</v>
      </c>
      <c r="E1321" s="6">
        <v>3812</v>
      </c>
      <c r="F1321" s="43"/>
    </row>
    <row r="1322" spans="1:6" ht="12.75">
      <c r="A1322" s="81"/>
      <c r="B1322" s="84" t="s">
        <v>10</v>
      </c>
      <c r="C1322" s="5" t="s">
        <v>8</v>
      </c>
      <c r="D1322" s="7"/>
      <c r="E1322" s="7"/>
      <c r="F1322" s="44"/>
    </row>
    <row r="1323" spans="1:6" ht="13.5" thickBot="1">
      <c r="A1323" s="82"/>
      <c r="B1323" s="85"/>
      <c r="C1323" s="8" t="s">
        <v>9</v>
      </c>
      <c r="D1323" s="9"/>
      <c r="E1323" s="9"/>
      <c r="F1323" s="45"/>
    </row>
    <row r="1324" spans="1:6" ht="12.75">
      <c r="A1324" s="80" t="s">
        <v>11</v>
      </c>
      <c r="B1324" s="83" t="s">
        <v>7</v>
      </c>
      <c r="C1324" s="3" t="s">
        <v>8</v>
      </c>
      <c r="D1324" s="4"/>
      <c r="E1324" s="4"/>
      <c r="F1324" s="42"/>
    </row>
    <row r="1325" spans="1:6" ht="12.75">
      <c r="A1325" s="81"/>
      <c r="B1325" s="84"/>
      <c r="C1325" s="5" t="s">
        <v>9</v>
      </c>
      <c r="D1325" s="6"/>
      <c r="E1325" s="6"/>
      <c r="F1325" s="43"/>
    </row>
    <row r="1326" spans="1:6" ht="12.75">
      <c r="A1326" s="81"/>
      <c r="B1326" s="84" t="s">
        <v>10</v>
      </c>
      <c r="C1326" s="5" t="s">
        <v>8</v>
      </c>
      <c r="D1326" s="7"/>
      <c r="E1326" s="7"/>
      <c r="F1326" s="44"/>
    </row>
    <row r="1327" spans="1:6" ht="13.5" thickBot="1">
      <c r="A1327" s="82"/>
      <c r="B1327" s="85"/>
      <c r="C1327" s="8" t="s">
        <v>9</v>
      </c>
      <c r="D1327" s="9"/>
      <c r="E1327" s="9"/>
      <c r="F1327" s="45"/>
    </row>
    <row r="1328" spans="1:6" ht="12.75">
      <c r="A1328" s="86" t="s">
        <v>12</v>
      </c>
      <c r="B1328" s="77" t="s">
        <v>7</v>
      </c>
      <c r="C1328" s="10" t="s">
        <v>8</v>
      </c>
      <c r="D1328" s="11"/>
      <c r="E1328" s="11">
        <v>37</v>
      </c>
      <c r="F1328" s="46"/>
    </row>
    <row r="1329" spans="1:6" ht="12.75">
      <c r="A1329" s="81"/>
      <c r="B1329" s="84"/>
      <c r="C1329" s="5" t="s">
        <v>9</v>
      </c>
      <c r="D1329" s="6"/>
      <c r="E1329" s="6">
        <v>35760.4</v>
      </c>
      <c r="F1329" s="43"/>
    </row>
    <row r="1330" spans="1:6" ht="12.75">
      <c r="A1330" s="81"/>
      <c r="B1330" s="84" t="s">
        <v>10</v>
      </c>
      <c r="C1330" s="5" t="s">
        <v>8</v>
      </c>
      <c r="D1330" s="7">
        <v>10</v>
      </c>
      <c r="E1330" s="7">
        <v>74</v>
      </c>
      <c r="F1330" s="44">
        <v>2</v>
      </c>
    </row>
    <row r="1331" spans="1:6" ht="13.5" thickBot="1">
      <c r="A1331" s="87"/>
      <c r="B1331" s="78"/>
      <c r="C1331" s="12" t="s">
        <v>9</v>
      </c>
      <c r="D1331" s="13">
        <v>81755</v>
      </c>
      <c r="E1331" s="13">
        <v>101104</v>
      </c>
      <c r="F1331" s="47">
        <v>12293</v>
      </c>
    </row>
    <row r="1332" spans="1:6" ht="12.75">
      <c r="A1332" s="80" t="s">
        <v>13</v>
      </c>
      <c r="B1332" s="83" t="s">
        <v>7</v>
      </c>
      <c r="C1332" s="3" t="s">
        <v>8</v>
      </c>
      <c r="D1332" s="14">
        <f aca="true" t="shared" si="61" ref="D1332:F1335">D1320+D1324+D1328</f>
        <v>5</v>
      </c>
      <c r="E1332" s="14">
        <f t="shared" si="61"/>
        <v>41</v>
      </c>
      <c r="F1332" s="48">
        <f t="shared" si="61"/>
        <v>0</v>
      </c>
    </row>
    <row r="1333" spans="1:6" ht="12.75">
      <c r="A1333" s="81"/>
      <c r="B1333" s="84"/>
      <c r="C1333" s="5" t="s">
        <v>9</v>
      </c>
      <c r="D1333" s="15">
        <f t="shared" si="61"/>
        <v>47992</v>
      </c>
      <c r="E1333" s="15">
        <f t="shared" si="61"/>
        <v>39572.4</v>
      </c>
      <c r="F1333" s="49">
        <f t="shared" si="61"/>
        <v>0</v>
      </c>
    </row>
    <row r="1334" spans="1:6" ht="12.75">
      <c r="A1334" s="81"/>
      <c r="B1334" s="84" t="s">
        <v>10</v>
      </c>
      <c r="C1334" s="5" t="s">
        <v>8</v>
      </c>
      <c r="D1334" s="16">
        <f t="shared" si="61"/>
        <v>10</v>
      </c>
      <c r="E1334" s="16">
        <f t="shared" si="61"/>
        <v>74</v>
      </c>
      <c r="F1334" s="50">
        <f t="shared" si="61"/>
        <v>2</v>
      </c>
    </row>
    <row r="1335" spans="1:6" ht="13.5" thickBot="1">
      <c r="A1335" s="82"/>
      <c r="B1335" s="85"/>
      <c r="C1335" s="8" t="s">
        <v>9</v>
      </c>
      <c r="D1335" s="17">
        <f t="shared" si="61"/>
        <v>81755</v>
      </c>
      <c r="E1335" s="17">
        <f t="shared" si="61"/>
        <v>101104</v>
      </c>
      <c r="F1335" s="51">
        <f t="shared" si="61"/>
        <v>12293</v>
      </c>
    </row>
    <row r="1338" spans="1:6" ht="15.75">
      <c r="A1338" s="1" t="s">
        <v>0</v>
      </c>
      <c r="B1338" s="66" t="s">
        <v>73</v>
      </c>
      <c r="C1338" s="67"/>
      <c r="D1338" s="67"/>
      <c r="E1338" s="67"/>
      <c r="F1338" s="68"/>
    </row>
    <row r="1339" spans="1:6" ht="13.5" thickBot="1">
      <c r="A1339" s="69"/>
      <c r="B1339" s="69"/>
      <c r="C1339" s="69"/>
      <c r="D1339" s="69"/>
      <c r="E1339" s="69"/>
      <c r="F1339" s="69"/>
    </row>
    <row r="1340" spans="1:6" ht="16.5" thickBot="1">
      <c r="A1340" s="70" t="s">
        <v>2</v>
      </c>
      <c r="B1340" s="71"/>
      <c r="C1340" s="72"/>
      <c r="D1340" s="2" t="s">
        <v>3</v>
      </c>
      <c r="E1340" s="2" t="s">
        <v>4</v>
      </c>
      <c r="F1340" s="41" t="s">
        <v>5</v>
      </c>
    </row>
    <row r="1341" spans="1:6" ht="12.75">
      <c r="A1341" s="80" t="s">
        <v>6</v>
      </c>
      <c r="B1341" s="83" t="s">
        <v>7</v>
      </c>
      <c r="C1341" s="3" t="s">
        <v>8</v>
      </c>
      <c r="D1341" s="4"/>
      <c r="E1341" s="4"/>
      <c r="F1341" s="42"/>
    </row>
    <row r="1342" spans="1:6" ht="12.75">
      <c r="A1342" s="81"/>
      <c r="B1342" s="84"/>
      <c r="C1342" s="5" t="s">
        <v>9</v>
      </c>
      <c r="D1342" s="6"/>
      <c r="E1342" s="6"/>
      <c r="F1342" s="43"/>
    </row>
    <row r="1343" spans="1:6" ht="12.75">
      <c r="A1343" s="81"/>
      <c r="B1343" s="84" t="s">
        <v>10</v>
      </c>
      <c r="C1343" s="5" t="s">
        <v>8</v>
      </c>
      <c r="D1343" s="7"/>
      <c r="E1343" s="7"/>
      <c r="F1343" s="44"/>
    </row>
    <row r="1344" spans="1:6" ht="13.5" thickBot="1">
      <c r="A1344" s="82"/>
      <c r="B1344" s="85"/>
      <c r="C1344" s="8" t="s">
        <v>9</v>
      </c>
      <c r="D1344" s="9"/>
      <c r="E1344" s="9"/>
      <c r="F1344" s="45"/>
    </row>
    <row r="1345" spans="1:6" ht="12.75">
      <c r="A1345" s="80" t="s">
        <v>11</v>
      </c>
      <c r="B1345" s="83" t="s">
        <v>7</v>
      </c>
      <c r="C1345" s="3" t="s">
        <v>8</v>
      </c>
      <c r="D1345" s="4"/>
      <c r="E1345" s="4"/>
      <c r="F1345" s="42"/>
    </row>
    <row r="1346" spans="1:6" ht="12.75">
      <c r="A1346" s="81"/>
      <c r="B1346" s="84"/>
      <c r="C1346" s="5" t="s">
        <v>9</v>
      </c>
      <c r="D1346" s="6"/>
      <c r="E1346" s="6"/>
      <c r="F1346" s="43"/>
    </row>
    <row r="1347" spans="1:6" ht="12.75">
      <c r="A1347" s="81"/>
      <c r="B1347" s="84" t="s">
        <v>10</v>
      </c>
      <c r="C1347" s="5" t="s">
        <v>8</v>
      </c>
      <c r="D1347" s="7"/>
      <c r="E1347" s="7"/>
      <c r="F1347" s="44"/>
    </row>
    <row r="1348" spans="1:6" ht="13.5" thickBot="1">
      <c r="A1348" s="82"/>
      <c r="B1348" s="85"/>
      <c r="C1348" s="8" t="s">
        <v>9</v>
      </c>
      <c r="D1348" s="9"/>
      <c r="E1348" s="9"/>
      <c r="F1348" s="45"/>
    </row>
    <row r="1349" spans="1:6" ht="12.75">
      <c r="A1349" s="86" t="s">
        <v>12</v>
      </c>
      <c r="B1349" s="77" t="s">
        <v>7</v>
      </c>
      <c r="C1349" s="10" t="s">
        <v>8</v>
      </c>
      <c r="D1349" s="11"/>
      <c r="E1349" s="11">
        <v>47</v>
      </c>
      <c r="F1349" s="46"/>
    </row>
    <row r="1350" spans="1:6" ht="12.75">
      <c r="A1350" s="81"/>
      <c r="B1350" s="84"/>
      <c r="C1350" s="5" t="s">
        <v>9</v>
      </c>
      <c r="D1350" s="6"/>
      <c r="E1350" s="6">
        <v>93767</v>
      </c>
      <c r="F1350" s="43"/>
    </row>
    <row r="1351" spans="1:6" ht="12.75">
      <c r="A1351" s="81"/>
      <c r="B1351" s="84" t="s">
        <v>10</v>
      </c>
      <c r="C1351" s="5" t="s">
        <v>8</v>
      </c>
      <c r="D1351" s="7">
        <v>4</v>
      </c>
      <c r="E1351" s="7">
        <v>216</v>
      </c>
      <c r="F1351" s="44"/>
    </row>
    <row r="1352" spans="1:6" ht="13.5" thickBot="1">
      <c r="A1352" s="87"/>
      <c r="B1352" s="78"/>
      <c r="C1352" s="12" t="s">
        <v>9</v>
      </c>
      <c r="D1352" s="13">
        <v>44412</v>
      </c>
      <c r="E1352" s="13">
        <v>295898.11</v>
      </c>
      <c r="F1352" s="47"/>
    </row>
    <row r="1353" spans="1:6" ht="12.75">
      <c r="A1353" s="80" t="s">
        <v>13</v>
      </c>
      <c r="B1353" s="83" t="s">
        <v>7</v>
      </c>
      <c r="C1353" s="3" t="s">
        <v>8</v>
      </c>
      <c r="D1353" s="14">
        <f aca="true" t="shared" si="62" ref="D1353:F1356">D1341+D1345+D1349</f>
        <v>0</v>
      </c>
      <c r="E1353" s="14">
        <f t="shared" si="62"/>
        <v>47</v>
      </c>
      <c r="F1353" s="48">
        <f t="shared" si="62"/>
        <v>0</v>
      </c>
    </row>
    <row r="1354" spans="1:6" ht="12.75">
      <c r="A1354" s="81"/>
      <c r="B1354" s="84"/>
      <c r="C1354" s="5" t="s">
        <v>9</v>
      </c>
      <c r="D1354" s="15">
        <f t="shared" si="62"/>
        <v>0</v>
      </c>
      <c r="E1354" s="15">
        <f t="shared" si="62"/>
        <v>93767</v>
      </c>
      <c r="F1354" s="49">
        <f t="shared" si="62"/>
        <v>0</v>
      </c>
    </row>
    <row r="1355" spans="1:6" ht="12.75">
      <c r="A1355" s="81"/>
      <c r="B1355" s="84" t="s">
        <v>10</v>
      </c>
      <c r="C1355" s="5" t="s">
        <v>8</v>
      </c>
      <c r="D1355" s="16">
        <f t="shared" si="62"/>
        <v>4</v>
      </c>
      <c r="E1355" s="16">
        <f t="shared" si="62"/>
        <v>216</v>
      </c>
      <c r="F1355" s="50">
        <f t="shared" si="62"/>
        <v>0</v>
      </c>
    </row>
    <row r="1356" spans="1:6" ht="13.5" thickBot="1">
      <c r="A1356" s="82"/>
      <c r="B1356" s="85"/>
      <c r="C1356" s="8" t="s">
        <v>9</v>
      </c>
      <c r="D1356" s="17">
        <f t="shared" si="62"/>
        <v>44412</v>
      </c>
      <c r="E1356" s="17">
        <f t="shared" si="62"/>
        <v>295898.11</v>
      </c>
      <c r="F1356" s="51">
        <f t="shared" si="62"/>
        <v>0</v>
      </c>
    </row>
    <row r="1357" ht="12.75">
      <c r="G1357" s="29">
        <v>22</v>
      </c>
    </row>
    <row r="1358" spans="1:6" ht="15.75">
      <c r="A1358" s="1" t="s">
        <v>0</v>
      </c>
      <c r="B1358" s="66" t="s">
        <v>74</v>
      </c>
      <c r="C1358" s="67"/>
      <c r="D1358" s="67"/>
      <c r="E1358" s="67"/>
      <c r="F1358" s="68"/>
    </row>
    <row r="1359" spans="1:6" ht="13.5" thickBot="1">
      <c r="A1359" s="69"/>
      <c r="B1359" s="69"/>
      <c r="C1359" s="69"/>
      <c r="D1359" s="69"/>
      <c r="E1359" s="69"/>
      <c r="F1359" s="69"/>
    </row>
    <row r="1360" spans="1:6" ht="16.5" thickBot="1">
      <c r="A1360" s="70" t="s">
        <v>2</v>
      </c>
      <c r="B1360" s="71"/>
      <c r="C1360" s="72"/>
      <c r="D1360" s="2" t="s">
        <v>3</v>
      </c>
      <c r="E1360" s="2" t="s">
        <v>4</v>
      </c>
      <c r="F1360" s="41" t="s">
        <v>5</v>
      </c>
    </row>
    <row r="1361" spans="1:6" ht="12.75">
      <c r="A1361" s="80" t="s">
        <v>6</v>
      </c>
      <c r="B1361" s="83" t="s">
        <v>7</v>
      </c>
      <c r="C1361" s="3" t="s">
        <v>8</v>
      </c>
      <c r="D1361" s="4"/>
      <c r="E1361" s="4">
        <v>1</v>
      </c>
      <c r="F1361" s="42"/>
    </row>
    <row r="1362" spans="1:6" ht="12.75">
      <c r="A1362" s="81"/>
      <c r="B1362" s="84"/>
      <c r="C1362" s="5" t="s">
        <v>9</v>
      </c>
      <c r="D1362" s="6"/>
      <c r="E1362" s="6">
        <v>4380</v>
      </c>
      <c r="F1362" s="43"/>
    </row>
    <row r="1363" spans="1:6" ht="12.75">
      <c r="A1363" s="81"/>
      <c r="B1363" s="84" t="s">
        <v>10</v>
      </c>
      <c r="C1363" s="5" t="s">
        <v>8</v>
      </c>
      <c r="D1363" s="7"/>
      <c r="E1363" s="7">
        <f>8+5</f>
        <v>13</v>
      </c>
      <c r="F1363" s="44"/>
    </row>
    <row r="1364" spans="1:6" ht="13.5" thickBot="1">
      <c r="A1364" s="82"/>
      <c r="B1364" s="85"/>
      <c r="C1364" s="8" t="s">
        <v>9</v>
      </c>
      <c r="D1364" s="9"/>
      <c r="E1364" s="9">
        <f>7537+7270</f>
        <v>14807</v>
      </c>
      <c r="F1364" s="45"/>
    </row>
    <row r="1365" spans="1:6" ht="12.75">
      <c r="A1365" s="80" t="s">
        <v>11</v>
      </c>
      <c r="B1365" s="83" t="s">
        <v>7</v>
      </c>
      <c r="C1365" s="3" t="s">
        <v>8</v>
      </c>
      <c r="D1365" s="4"/>
      <c r="E1365" s="4"/>
      <c r="F1365" s="42"/>
    </row>
    <row r="1366" spans="1:6" ht="12.75">
      <c r="A1366" s="81"/>
      <c r="B1366" s="84"/>
      <c r="C1366" s="5" t="s">
        <v>9</v>
      </c>
      <c r="D1366" s="6"/>
      <c r="E1366" s="6"/>
      <c r="F1366" s="43"/>
    </row>
    <row r="1367" spans="1:6" ht="12.75">
      <c r="A1367" s="81"/>
      <c r="B1367" s="84" t="s">
        <v>10</v>
      </c>
      <c r="C1367" s="5" t="s">
        <v>8</v>
      </c>
      <c r="D1367" s="7"/>
      <c r="E1367" s="7"/>
      <c r="F1367" s="44"/>
    </row>
    <row r="1368" spans="1:6" ht="13.5" thickBot="1">
      <c r="A1368" s="82"/>
      <c r="B1368" s="85"/>
      <c r="C1368" s="8" t="s">
        <v>9</v>
      </c>
      <c r="D1368" s="9"/>
      <c r="E1368" s="9"/>
      <c r="F1368" s="45"/>
    </row>
    <row r="1369" spans="1:6" ht="12.75">
      <c r="A1369" s="86" t="s">
        <v>12</v>
      </c>
      <c r="B1369" s="77" t="s">
        <v>7</v>
      </c>
      <c r="C1369" s="10" t="s">
        <v>8</v>
      </c>
      <c r="D1369" s="11"/>
      <c r="E1369" s="11">
        <f>15+1+1+1+1+1+1+13+6+1</f>
        <v>41</v>
      </c>
      <c r="F1369" s="46"/>
    </row>
    <row r="1370" spans="1:6" ht="12.75">
      <c r="A1370" s="81"/>
      <c r="B1370" s="84"/>
      <c r="C1370" s="5" t="s">
        <v>9</v>
      </c>
      <c r="D1370" s="6"/>
      <c r="E1370" s="6">
        <f>19757+1259+495+604+557+564+5015+23931+1367+1507.7+1948.49+1493.23+1999.93+1999.92+680</f>
        <v>63178.27</v>
      </c>
      <c r="F1370" s="43"/>
    </row>
    <row r="1371" spans="1:6" ht="12.75">
      <c r="A1371" s="81"/>
      <c r="B1371" s="84" t="s">
        <v>10</v>
      </c>
      <c r="C1371" s="5" t="s">
        <v>8</v>
      </c>
      <c r="D1371" s="7">
        <f>2+2</f>
        <v>4</v>
      </c>
      <c r="E1371" s="7">
        <f>1+24+11+1+1+1+1+1+1+1+1+1+1+1+8+3+2+16+4+3+14+10+13+2+4</f>
        <v>126</v>
      </c>
      <c r="F1371" s="44"/>
    </row>
    <row r="1372" spans="1:6" ht="13.5" thickBot="1">
      <c r="A1372" s="87"/>
      <c r="B1372" s="78"/>
      <c r="C1372" s="12" t="s">
        <v>9</v>
      </c>
      <c r="D1372" s="13">
        <f>58811+584+496</f>
        <v>59891</v>
      </c>
      <c r="E1372" s="13">
        <f>989+33940.9+10276+1000+1000+1000+1044+1250+1200+1634+1081+1358+1200+1728+12000+1280+935+500+691+1000+27522+10800+5100+31440+12866+2000+1800+1473.43+1982+1025.16+1810+1720+863.52+992.85+1596+4627.37+5000+5865</f>
        <v>193590.22999999998</v>
      </c>
      <c r="F1372" s="47"/>
    </row>
    <row r="1373" spans="1:6" ht="12.75">
      <c r="A1373" s="80" t="s">
        <v>13</v>
      </c>
      <c r="B1373" s="83" t="s">
        <v>7</v>
      </c>
      <c r="C1373" s="3" t="s">
        <v>8</v>
      </c>
      <c r="D1373" s="14">
        <f aca="true" t="shared" si="63" ref="D1373:F1376">D1361+D1365+D1369</f>
        <v>0</v>
      </c>
      <c r="E1373" s="14">
        <f t="shared" si="63"/>
        <v>42</v>
      </c>
      <c r="F1373" s="48">
        <f t="shared" si="63"/>
        <v>0</v>
      </c>
    </row>
    <row r="1374" spans="1:6" ht="12.75">
      <c r="A1374" s="81"/>
      <c r="B1374" s="84"/>
      <c r="C1374" s="5" t="s">
        <v>9</v>
      </c>
      <c r="D1374" s="15">
        <f t="shared" si="63"/>
        <v>0</v>
      </c>
      <c r="E1374" s="15">
        <f t="shared" si="63"/>
        <v>67558.26999999999</v>
      </c>
      <c r="F1374" s="49">
        <f t="shared" si="63"/>
        <v>0</v>
      </c>
    </row>
    <row r="1375" spans="1:6" ht="12.75">
      <c r="A1375" s="81"/>
      <c r="B1375" s="84" t="s">
        <v>10</v>
      </c>
      <c r="C1375" s="5" t="s">
        <v>8</v>
      </c>
      <c r="D1375" s="16">
        <f t="shared" si="63"/>
        <v>4</v>
      </c>
      <c r="E1375" s="16">
        <f t="shared" si="63"/>
        <v>139</v>
      </c>
      <c r="F1375" s="50">
        <f t="shared" si="63"/>
        <v>0</v>
      </c>
    </row>
    <row r="1376" spans="1:6" ht="13.5" thickBot="1">
      <c r="A1376" s="82"/>
      <c r="B1376" s="85"/>
      <c r="C1376" s="8" t="s">
        <v>9</v>
      </c>
      <c r="D1376" s="17">
        <f t="shared" si="63"/>
        <v>59891</v>
      </c>
      <c r="E1376" s="17">
        <f t="shared" si="63"/>
        <v>208397.22999999998</v>
      </c>
      <c r="F1376" s="51">
        <f t="shared" si="63"/>
        <v>0</v>
      </c>
    </row>
    <row r="1379" spans="1:6" ht="15.75">
      <c r="A1379" s="1" t="s">
        <v>0</v>
      </c>
      <c r="B1379" s="66" t="s">
        <v>75</v>
      </c>
      <c r="C1379" s="67"/>
      <c r="D1379" s="67"/>
      <c r="E1379" s="67"/>
      <c r="F1379" s="68"/>
    </row>
    <row r="1380" spans="1:6" ht="13.5" thickBot="1">
      <c r="A1380" s="69"/>
      <c r="B1380" s="69"/>
      <c r="C1380" s="69"/>
      <c r="D1380" s="69"/>
      <c r="E1380" s="69"/>
      <c r="F1380" s="69"/>
    </row>
    <row r="1381" spans="1:6" ht="16.5" thickBot="1">
      <c r="A1381" s="70" t="s">
        <v>2</v>
      </c>
      <c r="B1381" s="71"/>
      <c r="C1381" s="72"/>
      <c r="D1381" s="2" t="s">
        <v>3</v>
      </c>
      <c r="E1381" s="2" t="s">
        <v>4</v>
      </c>
      <c r="F1381" s="41" t="s">
        <v>5</v>
      </c>
    </row>
    <row r="1382" spans="1:6" ht="12.75">
      <c r="A1382" s="80" t="s">
        <v>6</v>
      </c>
      <c r="B1382" s="83" t="s">
        <v>7</v>
      </c>
      <c r="C1382" s="3" t="s">
        <v>8</v>
      </c>
      <c r="D1382" s="4">
        <v>2</v>
      </c>
      <c r="E1382" s="4">
        <v>2</v>
      </c>
      <c r="F1382" s="42"/>
    </row>
    <row r="1383" spans="1:6" ht="12.75">
      <c r="A1383" s="81"/>
      <c r="B1383" s="84"/>
      <c r="C1383" s="5" t="s">
        <v>9</v>
      </c>
      <c r="D1383" s="6">
        <v>1104724</v>
      </c>
      <c r="E1383" s="6">
        <v>3937</v>
      </c>
      <c r="F1383" s="43"/>
    </row>
    <row r="1384" spans="1:6" ht="12.75">
      <c r="A1384" s="81"/>
      <c r="B1384" s="84" t="s">
        <v>10</v>
      </c>
      <c r="C1384" s="5" t="s">
        <v>8</v>
      </c>
      <c r="D1384" s="7"/>
      <c r="E1384" s="7">
        <v>2</v>
      </c>
      <c r="F1384" s="44"/>
    </row>
    <row r="1385" spans="1:6" ht="13.5" thickBot="1">
      <c r="A1385" s="82"/>
      <c r="B1385" s="85"/>
      <c r="C1385" s="8" t="s">
        <v>9</v>
      </c>
      <c r="D1385" s="9"/>
      <c r="E1385" s="9">
        <v>1661</v>
      </c>
      <c r="F1385" s="45"/>
    </row>
    <row r="1386" spans="1:6" ht="12.75">
      <c r="A1386" s="80" t="s">
        <v>11</v>
      </c>
      <c r="B1386" s="83" t="s">
        <v>7</v>
      </c>
      <c r="C1386" s="3" t="s">
        <v>8</v>
      </c>
      <c r="D1386" s="4"/>
      <c r="E1386" s="4"/>
      <c r="F1386" s="42"/>
    </row>
    <row r="1387" spans="1:6" ht="12.75">
      <c r="A1387" s="81"/>
      <c r="B1387" s="84"/>
      <c r="C1387" s="5" t="s">
        <v>9</v>
      </c>
      <c r="D1387" s="6"/>
      <c r="E1387" s="6"/>
      <c r="F1387" s="43"/>
    </row>
    <row r="1388" spans="1:6" ht="12.75">
      <c r="A1388" s="81"/>
      <c r="B1388" s="84" t="s">
        <v>10</v>
      </c>
      <c r="C1388" s="5" t="s">
        <v>8</v>
      </c>
      <c r="D1388" s="7"/>
      <c r="E1388" s="7">
        <v>44</v>
      </c>
      <c r="F1388" s="44"/>
    </row>
    <row r="1389" spans="1:6" ht="13.5" thickBot="1">
      <c r="A1389" s="82"/>
      <c r="B1389" s="85"/>
      <c r="C1389" s="8" t="s">
        <v>9</v>
      </c>
      <c r="D1389" s="9"/>
      <c r="E1389" s="9">
        <v>41318</v>
      </c>
      <c r="F1389" s="45"/>
    </row>
    <row r="1390" spans="1:6" ht="12.75">
      <c r="A1390" s="86" t="s">
        <v>12</v>
      </c>
      <c r="B1390" s="77" t="s">
        <v>7</v>
      </c>
      <c r="C1390" s="10" t="s">
        <v>8</v>
      </c>
      <c r="D1390" s="11">
        <v>6</v>
      </c>
      <c r="E1390" s="11">
        <v>11</v>
      </c>
      <c r="F1390" s="46"/>
    </row>
    <row r="1391" spans="1:6" ht="12.75">
      <c r="A1391" s="81"/>
      <c r="B1391" s="84"/>
      <c r="C1391" s="5" t="s">
        <v>9</v>
      </c>
      <c r="D1391" s="6">
        <v>7067</v>
      </c>
      <c r="E1391" s="6">
        <v>8045</v>
      </c>
      <c r="F1391" s="43"/>
    </row>
    <row r="1392" spans="1:6" ht="12.75">
      <c r="A1392" s="81"/>
      <c r="B1392" s="84" t="s">
        <v>10</v>
      </c>
      <c r="C1392" s="5" t="s">
        <v>8</v>
      </c>
      <c r="D1392" s="7">
        <v>1</v>
      </c>
      <c r="E1392" s="7">
        <v>69</v>
      </c>
      <c r="F1392" s="44"/>
    </row>
    <row r="1393" spans="1:6" ht="13.5" thickBot="1">
      <c r="A1393" s="87"/>
      <c r="B1393" s="78"/>
      <c r="C1393" s="12" t="s">
        <v>9</v>
      </c>
      <c r="D1393" s="13">
        <v>2447</v>
      </c>
      <c r="E1393" s="13">
        <v>104733.45</v>
      </c>
      <c r="F1393" s="47"/>
    </row>
    <row r="1394" spans="1:6" ht="12.75">
      <c r="A1394" s="80" t="s">
        <v>13</v>
      </c>
      <c r="B1394" s="83" t="s">
        <v>7</v>
      </c>
      <c r="C1394" s="3" t="s">
        <v>8</v>
      </c>
      <c r="D1394" s="14">
        <f aca="true" t="shared" si="64" ref="D1394:F1397">D1382+D1386+D1390</f>
        <v>8</v>
      </c>
      <c r="E1394" s="14">
        <f t="shared" si="64"/>
        <v>13</v>
      </c>
      <c r="F1394" s="48">
        <f t="shared" si="64"/>
        <v>0</v>
      </c>
    </row>
    <row r="1395" spans="1:6" ht="12.75">
      <c r="A1395" s="81"/>
      <c r="B1395" s="84"/>
      <c r="C1395" s="5" t="s">
        <v>9</v>
      </c>
      <c r="D1395" s="15">
        <f t="shared" si="64"/>
        <v>1111791</v>
      </c>
      <c r="E1395" s="15">
        <f t="shared" si="64"/>
        <v>11982</v>
      </c>
      <c r="F1395" s="49">
        <f t="shared" si="64"/>
        <v>0</v>
      </c>
    </row>
    <row r="1396" spans="1:6" ht="12.75">
      <c r="A1396" s="81"/>
      <c r="B1396" s="84" t="s">
        <v>10</v>
      </c>
      <c r="C1396" s="5" t="s">
        <v>8</v>
      </c>
      <c r="D1396" s="16">
        <f t="shared" si="64"/>
        <v>1</v>
      </c>
      <c r="E1396" s="16">
        <f t="shared" si="64"/>
        <v>115</v>
      </c>
      <c r="F1396" s="50">
        <f t="shared" si="64"/>
        <v>0</v>
      </c>
    </row>
    <row r="1397" spans="1:6" ht="13.5" thickBot="1">
      <c r="A1397" s="82"/>
      <c r="B1397" s="85"/>
      <c r="C1397" s="8" t="s">
        <v>9</v>
      </c>
      <c r="D1397" s="17">
        <f t="shared" si="64"/>
        <v>2447</v>
      </c>
      <c r="E1397" s="17">
        <f t="shared" si="64"/>
        <v>147712.45</v>
      </c>
      <c r="F1397" s="51">
        <f t="shared" si="64"/>
        <v>0</v>
      </c>
    </row>
    <row r="1400" spans="1:6" ht="15.75">
      <c r="A1400" s="1" t="s">
        <v>0</v>
      </c>
      <c r="B1400" s="66" t="s">
        <v>76</v>
      </c>
      <c r="C1400" s="67"/>
      <c r="D1400" s="67"/>
      <c r="E1400" s="67"/>
      <c r="F1400" s="68"/>
    </row>
    <row r="1401" spans="1:6" ht="13.5" thickBot="1">
      <c r="A1401" s="69"/>
      <c r="B1401" s="69"/>
      <c r="C1401" s="69"/>
      <c r="D1401" s="69"/>
      <c r="E1401" s="69"/>
      <c r="F1401" s="69"/>
    </row>
    <row r="1402" spans="1:6" ht="16.5" thickBot="1">
      <c r="A1402" s="70" t="s">
        <v>2</v>
      </c>
      <c r="B1402" s="71"/>
      <c r="C1402" s="72"/>
      <c r="D1402" s="2" t="s">
        <v>3</v>
      </c>
      <c r="E1402" s="2" t="s">
        <v>4</v>
      </c>
      <c r="F1402" s="41" t="s">
        <v>5</v>
      </c>
    </row>
    <row r="1403" spans="1:6" ht="12.75">
      <c r="A1403" s="80" t="s">
        <v>6</v>
      </c>
      <c r="B1403" s="83" t="s">
        <v>7</v>
      </c>
      <c r="C1403" s="3" t="s">
        <v>8</v>
      </c>
      <c r="D1403" s="4"/>
      <c r="E1403" s="4"/>
      <c r="F1403" s="58"/>
    </row>
    <row r="1404" spans="1:6" ht="12.75">
      <c r="A1404" s="81"/>
      <c r="B1404" s="84"/>
      <c r="C1404" s="5" t="s">
        <v>9</v>
      </c>
      <c r="D1404" s="6"/>
      <c r="E1404" s="6"/>
      <c r="F1404" s="43"/>
    </row>
    <row r="1405" spans="1:6" ht="12.75">
      <c r="A1405" s="81"/>
      <c r="B1405" s="84" t="s">
        <v>10</v>
      </c>
      <c r="C1405" s="5" t="s">
        <v>8</v>
      </c>
      <c r="D1405" s="7"/>
      <c r="E1405" s="7"/>
      <c r="F1405" s="43">
        <v>10</v>
      </c>
    </row>
    <row r="1406" spans="1:6" ht="13.5" thickBot="1">
      <c r="A1406" s="82"/>
      <c r="B1406" s="85"/>
      <c r="C1406" s="8" t="s">
        <v>9</v>
      </c>
      <c r="D1406" s="9"/>
      <c r="E1406" s="9"/>
      <c r="F1406" s="45">
        <v>158063.79</v>
      </c>
    </row>
    <row r="1407" spans="1:6" ht="12.75">
      <c r="A1407" s="80" t="s">
        <v>11</v>
      </c>
      <c r="B1407" s="83" t="s">
        <v>7</v>
      </c>
      <c r="C1407" s="3" t="s">
        <v>8</v>
      </c>
      <c r="D1407" s="4"/>
      <c r="E1407" s="4"/>
      <c r="F1407" s="42"/>
    </row>
    <row r="1408" spans="1:6" ht="12.75">
      <c r="A1408" s="81"/>
      <c r="B1408" s="84"/>
      <c r="C1408" s="5" t="s">
        <v>9</v>
      </c>
      <c r="D1408" s="6"/>
      <c r="E1408" s="6"/>
      <c r="F1408" s="43"/>
    </row>
    <row r="1409" spans="1:6" ht="12.75">
      <c r="A1409" s="81"/>
      <c r="B1409" s="84" t="s">
        <v>10</v>
      </c>
      <c r="C1409" s="5" t="s">
        <v>8</v>
      </c>
      <c r="D1409" s="6">
        <v>1</v>
      </c>
      <c r="E1409" s="7"/>
      <c r="F1409" s="44"/>
    </row>
    <row r="1410" spans="1:6" ht="13.5" thickBot="1">
      <c r="A1410" s="82"/>
      <c r="B1410" s="85"/>
      <c r="C1410" s="8" t="s">
        <v>9</v>
      </c>
      <c r="D1410" s="9">
        <v>800</v>
      </c>
      <c r="E1410" s="9"/>
      <c r="F1410" s="45"/>
    </row>
    <row r="1411" spans="1:6" ht="12.75">
      <c r="A1411" s="86" t="s">
        <v>12</v>
      </c>
      <c r="B1411" s="77" t="s">
        <v>7</v>
      </c>
      <c r="C1411" s="10" t="s">
        <v>8</v>
      </c>
      <c r="D1411" s="28"/>
      <c r="E1411" s="28">
        <f>4+5</f>
        <v>9</v>
      </c>
      <c r="F1411" s="46"/>
    </row>
    <row r="1412" spans="1:6" ht="12.75">
      <c r="A1412" s="81"/>
      <c r="B1412" s="84"/>
      <c r="C1412" s="5" t="s">
        <v>9</v>
      </c>
      <c r="D1412" s="6"/>
      <c r="E1412" s="6">
        <f>6619+9080</f>
        <v>15699</v>
      </c>
      <c r="F1412" s="43"/>
    </row>
    <row r="1413" spans="1:6" ht="12.75">
      <c r="A1413" s="81"/>
      <c r="B1413" s="84" t="s">
        <v>10</v>
      </c>
      <c r="C1413" s="5" t="s">
        <v>8</v>
      </c>
      <c r="D1413" s="6">
        <v>10</v>
      </c>
      <c r="E1413" s="6">
        <f>25+2285</f>
        <v>2310</v>
      </c>
      <c r="F1413" s="44"/>
    </row>
    <row r="1414" spans="1:6" ht="13.5" thickBot="1">
      <c r="A1414" s="87"/>
      <c r="B1414" s="78"/>
      <c r="C1414" s="12" t="s">
        <v>9</v>
      </c>
      <c r="D1414" s="13">
        <v>46365</v>
      </c>
      <c r="E1414" s="13">
        <f>42361+89745</f>
        <v>132106</v>
      </c>
      <c r="F1414" s="47"/>
    </row>
    <row r="1415" spans="1:6" ht="12.75">
      <c r="A1415" s="80" t="s">
        <v>13</v>
      </c>
      <c r="B1415" s="83" t="s">
        <v>7</v>
      </c>
      <c r="C1415" s="3" t="s">
        <v>8</v>
      </c>
      <c r="D1415" s="14">
        <f aca="true" t="shared" si="65" ref="D1415:F1418">D1403+D1407+D1411</f>
        <v>0</v>
      </c>
      <c r="E1415" s="14">
        <f t="shared" si="65"/>
        <v>9</v>
      </c>
      <c r="F1415" s="48">
        <f t="shared" si="65"/>
        <v>0</v>
      </c>
    </row>
    <row r="1416" spans="1:6" ht="12.75">
      <c r="A1416" s="81"/>
      <c r="B1416" s="84"/>
      <c r="C1416" s="5" t="s">
        <v>9</v>
      </c>
      <c r="D1416" s="15">
        <f t="shared" si="65"/>
        <v>0</v>
      </c>
      <c r="E1416" s="15">
        <f t="shared" si="65"/>
        <v>15699</v>
      </c>
      <c r="F1416" s="49">
        <f t="shared" si="65"/>
        <v>0</v>
      </c>
    </row>
    <row r="1417" spans="1:6" ht="12.75">
      <c r="A1417" s="81"/>
      <c r="B1417" s="84" t="s">
        <v>10</v>
      </c>
      <c r="C1417" s="5" t="s">
        <v>8</v>
      </c>
      <c r="D1417" s="16">
        <f t="shared" si="65"/>
        <v>11</v>
      </c>
      <c r="E1417" s="16">
        <f t="shared" si="65"/>
        <v>2310</v>
      </c>
      <c r="F1417" s="50">
        <f t="shared" si="65"/>
        <v>10</v>
      </c>
    </row>
    <row r="1418" spans="1:6" ht="13.5" thickBot="1">
      <c r="A1418" s="82"/>
      <c r="B1418" s="85"/>
      <c r="C1418" s="8" t="s">
        <v>9</v>
      </c>
      <c r="D1418" s="17">
        <f t="shared" si="65"/>
        <v>47165</v>
      </c>
      <c r="E1418" s="17">
        <f t="shared" si="65"/>
        <v>132106</v>
      </c>
      <c r="F1418" s="51">
        <f t="shared" si="65"/>
        <v>158063.79</v>
      </c>
    </row>
    <row r="1419" ht="12.75">
      <c r="G1419" s="29">
        <v>23</v>
      </c>
    </row>
    <row r="1420" spans="1:6" ht="15.75">
      <c r="A1420" s="1" t="s">
        <v>0</v>
      </c>
      <c r="B1420" s="66" t="s">
        <v>77</v>
      </c>
      <c r="C1420" s="67"/>
      <c r="D1420" s="67"/>
      <c r="E1420" s="67"/>
      <c r="F1420" s="68"/>
    </row>
    <row r="1421" spans="1:6" ht="13.5" thickBot="1">
      <c r="A1421" s="69"/>
      <c r="B1421" s="69"/>
      <c r="C1421" s="69"/>
      <c r="D1421" s="69"/>
      <c r="E1421" s="69"/>
      <c r="F1421" s="69"/>
    </row>
    <row r="1422" spans="1:6" ht="16.5" thickBot="1">
      <c r="A1422" s="70" t="s">
        <v>2</v>
      </c>
      <c r="B1422" s="71"/>
      <c r="C1422" s="72"/>
      <c r="D1422" s="2" t="s">
        <v>3</v>
      </c>
      <c r="E1422" s="2" t="s">
        <v>4</v>
      </c>
      <c r="F1422" s="41" t="s">
        <v>5</v>
      </c>
    </row>
    <row r="1423" spans="1:6" ht="12.75">
      <c r="A1423" s="80" t="s">
        <v>6</v>
      </c>
      <c r="B1423" s="83" t="s">
        <v>7</v>
      </c>
      <c r="C1423" s="3" t="s">
        <v>8</v>
      </c>
      <c r="D1423" s="4"/>
      <c r="E1423" s="4">
        <v>5</v>
      </c>
      <c r="F1423" s="42"/>
    </row>
    <row r="1424" spans="1:6" ht="12.75">
      <c r="A1424" s="81"/>
      <c r="B1424" s="84"/>
      <c r="C1424" s="5" t="s">
        <v>9</v>
      </c>
      <c r="D1424" s="6"/>
      <c r="E1424" s="6">
        <v>6980</v>
      </c>
      <c r="F1424" s="43"/>
    </row>
    <row r="1425" spans="1:6" ht="12.75">
      <c r="A1425" s="81"/>
      <c r="B1425" s="84" t="s">
        <v>10</v>
      </c>
      <c r="C1425" s="5" t="s">
        <v>8</v>
      </c>
      <c r="D1425" s="7"/>
      <c r="E1425" s="7">
        <v>37</v>
      </c>
      <c r="F1425" s="44"/>
    </row>
    <row r="1426" spans="1:6" ht="13.5" thickBot="1">
      <c r="A1426" s="82"/>
      <c r="B1426" s="85"/>
      <c r="C1426" s="8" t="s">
        <v>9</v>
      </c>
      <c r="D1426" s="9"/>
      <c r="E1426" s="9">
        <v>46557</v>
      </c>
      <c r="F1426" s="45"/>
    </row>
    <row r="1427" spans="1:6" ht="12.75">
      <c r="A1427" s="80" t="s">
        <v>11</v>
      </c>
      <c r="B1427" s="83" t="s">
        <v>7</v>
      </c>
      <c r="C1427" s="3" t="s">
        <v>8</v>
      </c>
      <c r="D1427" s="4">
        <v>2</v>
      </c>
      <c r="E1427" s="4"/>
      <c r="F1427" s="42"/>
    </row>
    <row r="1428" spans="1:6" ht="12.75">
      <c r="A1428" s="81"/>
      <c r="B1428" s="84"/>
      <c r="C1428" s="5" t="s">
        <v>9</v>
      </c>
      <c r="D1428" s="6">
        <v>10585</v>
      </c>
      <c r="E1428" s="6"/>
      <c r="F1428" s="43"/>
    </row>
    <row r="1429" spans="1:6" ht="12.75">
      <c r="A1429" s="81"/>
      <c r="B1429" s="84" t="s">
        <v>10</v>
      </c>
      <c r="C1429" s="5" t="s">
        <v>8</v>
      </c>
      <c r="D1429" s="7">
        <v>1</v>
      </c>
      <c r="E1429" s="7">
        <v>2</v>
      </c>
      <c r="F1429" s="44"/>
    </row>
    <row r="1430" spans="1:6" ht="13.5" thickBot="1">
      <c r="A1430" s="82"/>
      <c r="B1430" s="85"/>
      <c r="C1430" s="8" t="s">
        <v>9</v>
      </c>
      <c r="D1430" s="9">
        <v>100995</v>
      </c>
      <c r="E1430" s="9">
        <v>2029</v>
      </c>
      <c r="F1430" s="45"/>
    </row>
    <row r="1431" spans="1:6" ht="12.75">
      <c r="A1431" s="86" t="s">
        <v>12</v>
      </c>
      <c r="B1431" s="77" t="s">
        <v>7</v>
      </c>
      <c r="C1431" s="10" t="s">
        <v>8</v>
      </c>
      <c r="D1431" s="11"/>
      <c r="E1431" s="11">
        <v>5</v>
      </c>
      <c r="F1431" s="46"/>
    </row>
    <row r="1432" spans="1:6" ht="12.75">
      <c r="A1432" s="81"/>
      <c r="B1432" s="84"/>
      <c r="C1432" s="5" t="s">
        <v>9</v>
      </c>
      <c r="D1432" s="6"/>
      <c r="E1432" s="6">
        <v>5511</v>
      </c>
      <c r="F1432" s="43"/>
    </row>
    <row r="1433" spans="1:6" ht="12.75">
      <c r="A1433" s="81"/>
      <c r="B1433" s="84" t="s">
        <v>10</v>
      </c>
      <c r="C1433" s="5" t="s">
        <v>8</v>
      </c>
      <c r="D1433" s="7">
        <v>3</v>
      </c>
      <c r="E1433" s="7">
        <v>59</v>
      </c>
      <c r="F1433" s="44"/>
    </row>
    <row r="1434" spans="1:6" ht="13.5" thickBot="1">
      <c r="A1434" s="87"/>
      <c r="B1434" s="78"/>
      <c r="C1434" s="12" t="s">
        <v>9</v>
      </c>
      <c r="D1434" s="13">
        <v>11074</v>
      </c>
      <c r="E1434" s="13">
        <v>90252</v>
      </c>
      <c r="F1434" s="47"/>
    </row>
    <row r="1435" spans="1:6" ht="12.75">
      <c r="A1435" s="80" t="s">
        <v>13</v>
      </c>
      <c r="B1435" s="83" t="s">
        <v>7</v>
      </c>
      <c r="C1435" s="3" t="s">
        <v>8</v>
      </c>
      <c r="D1435" s="14">
        <f aca="true" t="shared" si="66" ref="D1435:F1438">D1423+D1427+D1431</f>
        <v>2</v>
      </c>
      <c r="E1435" s="14">
        <f t="shared" si="66"/>
        <v>10</v>
      </c>
      <c r="F1435" s="48">
        <f t="shared" si="66"/>
        <v>0</v>
      </c>
    </row>
    <row r="1436" spans="1:6" ht="12.75">
      <c r="A1436" s="81"/>
      <c r="B1436" s="84"/>
      <c r="C1436" s="5" t="s">
        <v>9</v>
      </c>
      <c r="D1436" s="15">
        <f t="shared" si="66"/>
        <v>10585</v>
      </c>
      <c r="E1436" s="15">
        <f t="shared" si="66"/>
        <v>12491</v>
      </c>
      <c r="F1436" s="49">
        <f t="shared" si="66"/>
        <v>0</v>
      </c>
    </row>
    <row r="1437" spans="1:6" ht="12.75">
      <c r="A1437" s="81"/>
      <c r="B1437" s="84" t="s">
        <v>10</v>
      </c>
      <c r="C1437" s="5" t="s">
        <v>8</v>
      </c>
      <c r="D1437" s="16">
        <f t="shared" si="66"/>
        <v>4</v>
      </c>
      <c r="E1437" s="16">
        <f t="shared" si="66"/>
        <v>98</v>
      </c>
      <c r="F1437" s="50">
        <f t="shared" si="66"/>
        <v>0</v>
      </c>
    </row>
    <row r="1438" spans="1:6" ht="13.5" thickBot="1">
      <c r="A1438" s="82"/>
      <c r="B1438" s="85"/>
      <c r="C1438" s="8" t="s">
        <v>9</v>
      </c>
      <c r="D1438" s="17">
        <f t="shared" si="66"/>
        <v>112069</v>
      </c>
      <c r="E1438" s="17">
        <f t="shared" si="66"/>
        <v>138838</v>
      </c>
      <c r="F1438" s="51">
        <f t="shared" si="66"/>
        <v>0</v>
      </c>
    </row>
    <row r="1441" spans="1:6" ht="15.75">
      <c r="A1441" s="1" t="s">
        <v>0</v>
      </c>
      <c r="B1441" s="66" t="s">
        <v>78</v>
      </c>
      <c r="C1441" s="67"/>
      <c r="D1441" s="67"/>
      <c r="E1441" s="67"/>
      <c r="F1441" s="68"/>
    </row>
    <row r="1442" spans="1:6" ht="13.5" thickBot="1">
      <c r="A1442" s="69"/>
      <c r="B1442" s="69"/>
      <c r="C1442" s="69"/>
      <c r="D1442" s="69"/>
      <c r="E1442" s="69"/>
      <c r="F1442" s="69"/>
    </row>
    <row r="1443" spans="1:6" ht="16.5" thickBot="1">
      <c r="A1443" s="70" t="s">
        <v>2</v>
      </c>
      <c r="B1443" s="71"/>
      <c r="C1443" s="72"/>
      <c r="D1443" s="2" t="s">
        <v>3</v>
      </c>
      <c r="E1443" s="2" t="s">
        <v>4</v>
      </c>
      <c r="F1443" s="41" t="s">
        <v>5</v>
      </c>
    </row>
    <row r="1444" spans="1:6" ht="12.75">
      <c r="A1444" s="80" t="s">
        <v>6</v>
      </c>
      <c r="B1444" s="83" t="s">
        <v>7</v>
      </c>
      <c r="C1444" s="3" t="s">
        <v>8</v>
      </c>
      <c r="D1444" s="4"/>
      <c r="E1444" s="4">
        <v>27</v>
      </c>
      <c r="F1444" s="42"/>
    </row>
    <row r="1445" spans="1:6" ht="12.75">
      <c r="A1445" s="81"/>
      <c r="B1445" s="84"/>
      <c r="C1445" s="5" t="s">
        <v>9</v>
      </c>
      <c r="D1445" s="6"/>
      <c r="E1445" s="6">
        <v>24757</v>
      </c>
      <c r="F1445" s="43"/>
    </row>
    <row r="1446" spans="1:6" ht="12.75">
      <c r="A1446" s="81"/>
      <c r="B1446" s="84" t="s">
        <v>10</v>
      </c>
      <c r="C1446" s="5" t="s">
        <v>8</v>
      </c>
      <c r="D1446" s="7"/>
      <c r="E1446" s="7">
        <v>43</v>
      </c>
      <c r="F1446" s="44"/>
    </row>
    <row r="1447" spans="1:6" ht="13.5" thickBot="1">
      <c r="A1447" s="82"/>
      <c r="B1447" s="85"/>
      <c r="C1447" s="8" t="s">
        <v>9</v>
      </c>
      <c r="D1447" s="9"/>
      <c r="E1447" s="9">
        <v>45975</v>
      </c>
      <c r="F1447" s="45"/>
    </row>
    <row r="1448" spans="1:6" ht="12.75">
      <c r="A1448" s="80" t="s">
        <v>11</v>
      </c>
      <c r="B1448" s="83" t="s">
        <v>7</v>
      </c>
      <c r="C1448" s="3" t="s">
        <v>8</v>
      </c>
      <c r="D1448" s="4"/>
      <c r="E1448" s="4"/>
      <c r="F1448" s="42"/>
    </row>
    <row r="1449" spans="1:6" ht="12.75">
      <c r="A1449" s="81"/>
      <c r="B1449" s="84"/>
      <c r="C1449" s="5" t="s">
        <v>9</v>
      </c>
      <c r="D1449" s="6"/>
      <c r="E1449" s="6"/>
      <c r="F1449" s="43"/>
    </row>
    <row r="1450" spans="1:6" ht="12.75">
      <c r="A1450" s="81"/>
      <c r="B1450" s="84" t="s">
        <v>10</v>
      </c>
      <c r="C1450" s="5" t="s">
        <v>8</v>
      </c>
      <c r="D1450" s="7"/>
      <c r="E1450" s="7"/>
      <c r="F1450" s="44"/>
    </row>
    <row r="1451" spans="1:6" ht="13.5" thickBot="1">
      <c r="A1451" s="82"/>
      <c r="B1451" s="85"/>
      <c r="C1451" s="8" t="s">
        <v>9</v>
      </c>
      <c r="D1451" s="9"/>
      <c r="E1451" s="9"/>
      <c r="F1451" s="45"/>
    </row>
    <row r="1452" spans="1:6" ht="12.75">
      <c r="A1452" s="86" t="s">
        <v>12</v>
      </c>
      <c r="B1452" s="77" t="s">
        <v>7</v>
      </c>
      <c r="C1452" s="10" t="s">
        <v>8</v>
      </c>
      <c r="D1452" s="11"/>
      <c r="E1452" s="11">
        <v>33</v>
      </c>
      <c r="F1452" s="46"/>
    </row>
    <row r="1453" spans="1:6" ht="12.75">
      <c r="A1453" s="81"/>
      <c r="B1453" s="84"/>
      <c r="C1453" s="5" t="s">
        <v>9</v>
      </c>
      <c r="D1453" s="6"/>
      <c r="E1453" s="6">
        <v>39060</v>
      </c>
      <c r="F1453" s="43"/>
    </row>
    <row r="1454" spans="1:6" ht="12.75">
      <c r="A1454" s="81"/>
      <c r="B1454" s="84" t="s">
        <v>10</v>
      </c>
      <c r="C1454" s="5" t="s">
        <v>8</v>
      </c>
      <c r="D1454" s="7">
        <v>69</v>
      </c>
      <c r="E1454" s="7">
        <v>293</v>
      </c>
      <c r="F1454" s="44">
        <v>1</v>
      </c>
    </row>
    <row r="1455" spans="1:6" ht="13.5" thickBot="1">
      <c r="A1455" s="87"/>
      <c r="B1455" s="78"/>
      <c r="C1455" s="12" t="s">
        <v>9</v>
      </c>
      <c r="D1455" s="13">
        <v>211677</v>
      </c>
      <c r="E1455" s="13">
        <v>358450</v>
      </c>
      <c r="F1455" s="47">
        <v>92770</v>
      </c>
    </row>
    <row r="1456" spans="1:6" ht="12.75">
      <c r="A1456" s="80" t="s">
        <v>13</v>
      </c>
      <c r="B1456" s="83" t="s">
        <v>7</v>
      </c>
      <c r="C1456" s="3" t="s">
        <v>8</v>
      </c>
      <c r="D1456" s="14">
        <f aca="true" t="shared" si="67" ref="D1456:F1459">D1444+D1448+D1452</f>
        <v>0</v>
      </c>
      <c r="E1456" s="14">
        <f t="shared" si="67"/>
        <v>60</v>
      </c>
      <c r="F1456" s="48">
        <f t="shared" si="67"/>
        <v>0</v>
      </c>
    </row>
    <row r="1457" spans="1:6" ht="12.75">
      <c r="A1457" s="81"/>
      <c r="B1457" s="84"/>
      <c r="C1457" s="5" t="s">
        <v>9</v>
      </c>
      <c r="D1457" s="15">
        <f t="shared" si="67"/>
        <v>0</v>
      </c>
      <c r="E1457" s="15">
        <f t="shared" si="67"/>
        <v>63817</v>
      </c>
      <c r="F1457" s="49">
        <f t="shared" si="67"/>
        <v>0</v>
      </c>
    </row>
    <row r="1458" spans="1:6" ht="12.75">
      <c r="A1458" s="81"/>
      <c r="B1458" s="84" t="s">
        <v>10</v>
      </c>
      <c r="C1458" s="5" t="s">
        <v>8</v>
      </c>
      <c r="D1458" s="16">
        <f t="shared" si="67"/>
        <v>69</v>
      </c>
      <c r="E1458" s="16">
        <f t="shared" si="67"/>
        <v>336</v>
      </c>
      <c r="F1458" s="50">
        <f t="shared" si="67"/>
        <v>1</v>
      </c>
    </row>
    <row r="1459" spans="1:6" ht="13.5" thickBot="1">
      <c r="A1459" s="82"/>
      <c r="B1459" s="85"/>
      <c r="C1459" s="8" t="s">
        <v>9</v>
      </c>
      <c r="D1459" s="17">
        <f t="shared" si="67"/>
        <v>211677</v>
      </c>
      <c r="E1459" s="17">
        <f t="shared" si="67"/>
        <v>404425</v>
      </c>
      <c r="F1459" s="51">
        <f t="shared" si="67"/>
        <v>92770</v>
      </c>
    </row>
    <row r="1462" spans="1:6" ht="15.75">
      <c r="A1462" s="1" t="s">
        <v>0</v>
      </c>
      <c r="B1462" s="66" t="s">
        <v>79</v>
      </c>
      <c r="C1462" s="67"/>
      <c r="D1462" s="67"/>
      <c r="E1462" s="67"/>
      <c r="F1462" s="68"/>
    </row>
    <row r="1463" spans="1:6" ht="13.5" thickBot="1">
      <c r="A1463" s="69"/>
      <c r="B1463" s="69"/>
      <c r="C1463" s="69"/>
      <c r="D1463" s="69"/>
      <c r="E1463" s="69"/>
      <c r="F1463" s="69"/>
    </row>
    <row r="1464" spans="1:6" ht="16.5" thickBot="1">
      <c r="A1464" s="70" t="s">
        <v>2</v>
      </c>
      <c r="B1464" s="71"/>
      <c r="C1464" s="72"/>
      <c r="D1464" s="2" t="s">
        <v>3</v>
      </c>
      <c r="E1464" s="2" t="s">
        <v>4</v>
      </c>
      <c r="F1464" s="41" t="s">
        <v>5</v>
      </c>
    </row>
    <row r="1465" spans="1:6" ht="12.75">
      <c r="A1465" s="80" t="s">
        <v>6</v>
      </c>
      <c r="B1465" s="83" t="s">
        <v>7</v>
      </c>
      <c r="C1465" s="3" t="s">
        <v>8</v>
      </c>
      <c r="D1465" s="4"/>
      <c r="E1465" s="4"/>
      <c r="F1465" s="42"/>
    </row>
    <row r="1466" spans="1:6" ht="12.75">
      <c r="A1466" s="81"/>
      <c r="B1466" s="84"/>
      <c r="C1466" s="5" t="s">
        <v>9</v>
      </c>
      <c r="D1466" s="6"/>
      <c r="E1466" s="6"/>
      <c r="F1466" s="43"/>
    </row>
    <row r="1467" spans="1:6" ht="12.75">
      <c r="A1467" s="81"/>
      <c r="B1467" s="84" t="s">
        <v>10</v>
      </c>
      <c r="C1467" s="5" t="s">
        <v>8</v>
      </c>
      <c r="D1467" s="7"/>
      <c r="E1467" s="7">
        <v>2</v>
      </c>
      <c r="F1467" s="44"/>
    </row>
    <row r="1468" spans="1:6" ht="13.5" thickBot="1">
      <c r="A1468" s="82"/>
      <c r="B1468" s="85"/>
      <c r="C1468" s="8" t="s">
        <v>9</v>
      </c>
      <c r="D1468" s="9"/>
      <c r="E1468" s="9">
        <v>1665</v>
      </c>
      <c r="F1468" s="45"/>
    </row>
    <row r="1469" spans="1:6" ht="12.75">
      <c r="A1469" s="80" t="s">
        <v>11</v>
      </c>
      <c r="B1469" s="83" t="s">
        <v>7</v>
      </c>
      <c r="C1469" s="3" t="s">
        <v>8</v>
      </c>
      <c r="D1469" s="4"/>
      <c r="E1469" s="4"/>
      <c r="F1469" s="42"/>
    </row>
    <row r="1470" spans="1:6" ht="12.75">
      <c r="A1470" s="81"/>
      <c r="B1470" s="84"/>
      <c r="C1470" s="5" t="s">
        <v>9</v>
      </c>
      <c r="D1470" s="6"/>
      <c r="E1470" s="6"/>
      <c r="F1470" s="43"/>
    </row>
    <row r="1471" spans="1:6" ht="12.75">
      <c r="A1471" s="81"/>
      <c r="B1471" s="84" t="s">
        <v>10</v>
      </c>
      <c r="C1471" s="5" t="s">
        <v>8</v>
      </c>
      <c r="D1471" s="7"/>
      <c r="E1471" s="7"/>
      <c r="F1471" s="44"/>
    </row>
    <row r="1472" spans="1:6" ht="13.5" thickBot="1">
      <c r="A1472" s="82"/>
      <c r="B1472" s="85"/>
      <c r="C1472" s="8" t="s">
        <v>9</v>
      </c>
      <c r="D1472" s="9"/>
      <c r="E1472" s="9"/>
      <c r="F1472" s="45"/>
    </row>
    <row r="1473" spans="1:6" ht="12.75">
      <c r="A1473" s="86" t="s">
        <v>12</v>
      </c>
      <c r="B1473" s="77" t="s">
        <v>7</v>
      </c>
      <c r="C1473" s="10" t="s">
        <v>8</v>
      </c>
      <c r="D1473" s="11">
        <v>3</v>
      </c>
      <c r="E1473" s="11">
        <v>66</v>
      </c>
      <c r="F1473" s="46"/>
    </row>
    <row r="1474" spans="1:6" ht="12.75">
      <c r="A1474" s="81"/>
      <c r="B1474" s="84"/>
      <c r="C1474" s="5" t="s">
        <v>9</v>
      </c>
      <c r="D1474" s="6">
        <v>4707</v>
      </c>
      <c r="E1474" s="6">
        <v>67534.29</v>
      </c>
      <c r="F1474" s="43"/>
    </row>
    <row r="1475" spans="1:6" ht="12.75">
      <c r="A1475" s="81"/>
      <c r="B1475" s="84" t="s">
        <v>10</v>
      </c>
      <c r="C1475" s="5" t="s">
        <v>8</v>
      </c>
      <c r="D1475" s="7">
        <v>51</v>
      </c>
      <c r="E1475" s="7">
        <v>160</v>
      </c>
      <c r="F1475" s="44">
        <v>16</v>
      </c>
    </row>
    <row r="1476" spans="1:6" ht="13.5" thickBot="1">
      <c r="A1476" s="87"/>
      <c r="B1476" s="78"/>
      <c r="C1476" s="12" t="s">
        <v>9</v>
      </c>
      <c r="D1476" s="13">
        <v>91995.88</v>
      </c>
      <c r="E1476" s="13">
        <v>148458.8</v>
      </c>
      <c r="F1476" s="47">
        <v>21956.71</v>
      </c>
    </row>
    <row r="1477" spans="1:6" ht="12.75">
      <c r="A1477" s="80" t="s">
        <v>13</v>
      </c>
      <c r="B1477" s="83" t="s">
        <v>7</v>
      </c>
      <c r="C1477" s="3" t="s">
        <v>8</v>
      </c>
      <c r="D1477" s="14">
        <f aca="true" t="shared" si="68" ref="D1477:F1480">D1465+D1469+D1473</f>
        <v>3</v>
      </c>
      <c r="E1477" s="14">
        <f t="shared" si="68"/>
        <v>66</v>
      </c>
      <c r="F1477" s="48">
        <f t="shared" si="68"/>
        <v>0</v>
      </c>
    </row>
    <row r="1478" spans="1:6" ht="12.75">
      <c r="A1478" s="81"/>
      <c r="B1478" s="84"/>
      <c r="C1478" s="5" t="s">
        <v>9</v>
      </c>
      <c r="D1478" s="15">
        <f t="shared" si="68"/>
        <v>4707</v>
      </c>
      <c r="E1478" s="15">
        <f t="shared" si="68"/>
        <v>67534.29</v>
      </c>
      <c r="F1478" s="49">
        <f t="shared" si="68"/>
        <v>0</v>
      </c>
    </row>
    <row r="1479" spans="1:6" ht="12.75">
      <c r="A1479" s="81"/>
      <c r="B1479" s="84" t="s">
        <v>10</v>
      </c>
      <c r="C1479" s="5" t="s">
        <v>8</v>
      </c>
      <c r="D1479" s="16">
        <f t="shared" si="68"/>
        <v>51</v>
      </c>
      <c r="E1479" s="16">
        <f t="shared" si="68"/>
        <v>162</v>
      </c>
      <c r="F1479" s="50">
        <f t="shared" si="68"/>
        <v>16</v>
      </c>
    </row>
    <row r="1480" spans="1:6" ht="13.5" thickBot="1">
      <c r="A1480" s="82"/>
      <c r="B1480" s="85"/>
      <c r="C1480" s="8" t="s">
        <v>9</v>
      </c>
      <c r="D1480" s="17">
        <f t="shared" si="68"/>
        <v>91995.88</v>
      </c>
      <c r="E1480" s="17">
        <f t="shared" si="68"/>
        <v>150123.8</v>
      </c>
      <c r="F1480" s="51">
        <f t="shared" si="68"/>
        <v>21956.71</v>
      </c>
    </row>
    <row r="1481" ht="12.75">
      <c r="G1481" s="29">
        <v>24</v>
      </c>
    </row>
    <row r="1482" spans="1:6" ht="15.75">
      <c r="A1482" s="1" t="s">
        <v>0</v>
      </c>
      <c r="B1482" s="66" t="s">
        <v>80</v>
      </c>
      <c r="C1482" s="67"/>
      <c r="D1482" s="67"/>
      <c r="E1482" s="67"/>
      <c r="F1482" s="68"/>
    </row>
    <row r="1483" spans="1:6" ht="13.5" thickBot="1">
      <c r="A1483" s="69"/>
      <c r="B1483" s="69"/>
      <c r="C1483" s="69"/>
      <c r="D1483" s="69"/>
      <c r="E1483" s="69"/>
      <c r="F1483" s="69"/>
    </row>
    <row r="1484" spans="1:6" ht="16.5" thickBot="1">
      <c r="A1484" s="70" t="s">
        <v>2</v>
      </c>
      <c r="B1484" s="71"/>
      <c r="C1484" s="72"/>
      <c r="D1484" s="2" t="s">
        <v>3</v>
      </c>
      <c r="E1484" s="2" t="s">
        <v>4</v>
      </c>
      <c r="F1484" s="41" t="s">
        <v>5</v>
      </c>
    </row>
    <row r="1485" spans="1:6" ht="12.75">
      <c r="A1485" s="80" t="s">
        <v>6</v>
      </c>
      <c r="B1485" s="83" t="s">
        <v>7</v>
      </c>
      <c r="C1485" s="3" t="s">
        <v>8</v>
      </c>
      <c r="D1485" s="4"/>
      <c r="E1485" s="4"/>
      <c r="F1485" s="42"/>
    </row>
    <row r="1486" spans="1:6" ht="12.75">
      <c r="A1486" s="81"/>
      <c r="B1486" s="84"/>
      <c r="C1486" s="5" t="s">
        <v>9</v>
      </c>
      <c r="D1486" s="6"/>
      <c r="E1486" s="6"/>
      <c r="F1486" s="43"/>
    </row>
    <row r="1487" spans="1:6" ht="12.75">
      <c r="A1487" s="81"/>
      <c r="B1487" s="84" t="s">
        <v>10</v>
      </c>
      <c r="C1487" s="5" t="s">
        <v>8</v>
      </c>
      <c r="D1487" s="7"/>
      <c r="E1487" s="7"/>
      <c r="F1487" s="44"/>
    </row>
    <row r="1488" spans="1:6" ht="13.5" thickBot="1">
      <c r="A1488" s="82"/>
      <c r="B1488" s="85"/>
      <c r="C1488" s="8" t="s">
        <v>9</v>
      </c>
      <c r="D1488" s="9"/>
      <c r="E1488" s="9"/>
      <c r="F1488" s="45"/>
    </row>
    <row r="1489" spans="1:6" ht="12.75">
      <c r="A1489" s="80" t="s">
        <v>11</v>
      </c>
      <c r="B1489" s="83" t="s">
        <v>7</v>
      </c>
      <c r="C1489" s="3" t="s">
        <v>8</v>
      </c>
      <c r="D1489" s="4"/>
      <c r="E1489" s="4"/>
      <c r="F1489" s="42"/>
    </row>
    <row r="1490" spans="1:6" ht="12.75">
      <c r="A1490" s="81"/>
      <c r="B1490" s="84"/>
      <c r="C1490" s="5" t="s">
        <v>9</v>
      </c>
      <c r="D1490" s="6"/>
      <c r="E1490" s="6"/>
      <c r="F1490" s="43"/>
    </row>
    <row r="1491" spans="1:6" ht="12.75">
      <c r="A1491" s="81"/>
      <c r="B1491" s="84" t="s">
        <v>10</v>
      </c>
      <c r="C1491" s="5" t="s">
        <v>8</v>
      </c>
      <c r="D1491" s="7"/>
      <c r="E1491" s="7"/>
      <c r="F1491" s="44"/>
    </row>
    <row r="1492" spans="1:6" ht="13.5" thickBot="1">
      <c r="A1492" s="82"/>
      <c r="B1492" s="85"/>
      <c r="C1492" s="8" t="s">
        <v>9</v>
      </c>
      <c r="D1492" s="9"/>
      <c r="E1492" s="9"/>
      <c r="F1492" s="45"/>
    </row>
    <row r="1493" spans="1:6" ht="12.75">
      <c r="A1493" s="86" t="s">
        <v>12</v>
      </c>
      <c r="B1493" s="77" t="s">
        <v>7</v>
      </c>
      <c r="C1493" s="10" t="s">
        <v>8</v>
      </c>
      <c r="D1493" s="11"/>
      <c r="E1493" s="11">
        <v>205</v>
      </c>
      <c r="F1493" s="46"/>
    </row>
    <row r="1494" spans="1:6" ht="12.75">
      <c r="A1494" s="81"/>
      <c r="B1494" s="84"/>
      <c r="C1494" s="5" t="s">
        <v>9</v>
      </c>
      <c r="D1494" s="6"/>
      <c r="E1494" s="6">
        <v>276395.2</v>
      </c>
      <c r="F1494" s="43"/>
    </row>
    <row r="1495" spans="1:6" ht="12.75">
      <c r="A1495" s="81"/>
      <c r="B1495" s="84" t="s">
        <v>10</v>
      </c>
      <c r="C1495" s="5" t="s">
        <v>8</v>
      </c>
      <c r="D1495" s="7">
        <v>2</v>
      </c>
      <c r="E1495" s="7">
        <v>76</v>
      </c>
      <c r="F1495" s="44"/>
    </row>
    <row r="1496" spans="1:6" ht="13.5" thickBot="1">
      <c r="A1496" s="87"/>
      <c r="B1496" s="78"/>
      <c r="C1496" s="12" t="s">
        <v>9</v>
      </c>
      <c r="D1496" s="13">
        <v>10681.83</v>
      </c>
      <c r="E1496" s="13">
        <v>152770.78</v>
      </c>
      <c r="F1496" s="47"/>
    </row>
    <row r="1497" spans="1:6" ht="12.75">
      <c r="A1497" s="80" t="s">
        <v>13</v>
      </c>
      <c r="B1497" s="83" t="s">
        <v>7</v>
      </c>
      <c r="C1497" s="3" t="s">
        <v>8</v>
      </c>
      <c r="D1497" s="14">
        <f aca="true" t="shared" si="69" ref="D1497:F1500">D1485+D1489+D1493</f>
        <v>0</v>
      </c>
      <c r="E1497" s="14">
        <f t="shared" si="69"/>
        <v>205</v>
      </c>
      <c r="F1497" s="48">
        <f t="shared" si="69"/>
        <v>0</v>
      </c>
    </row>
    <row r="1498" spans="1:6" ht="12.75">
      <c r="A1498" s="81"/>
      <c r="B1498" s="84"/>
      <c r="C1498" s="5" t="s">
        <v>9</v>
      </c>
      <c r="D1498" s="15">
        <f t="shared" si="69"/>
        <v>0</v>
      </c>
      <c r="E1498" s="15">
        <f t="shared" si="69"/>
        <v>276395.2</v>
      </c>
      <c r="F1498" s="49">
        <f t="shared" si="69"/>
        <v>0</v>
      </c>
    </row>
    <row r="1499" spans="1:6" ht="12.75">
      <c r="A1499" s="81"/>
      <c r="B1499" s="84" t="s">
        <v>10</v>
      </c>
      <c r="C1499" s="5" t="s">
        <v>8</v>
      </c>
      <c r="D1499" s="16">
        <f t="shared" si="69"/>
        <v>2</v>
      </c>
      <c r="E1499" s="16">
        <f t="shared" si="69"/>
        <v>76</v>
      </c>
      <c r="F1499" s="50">
        <f t="shared" si="69"/>
        <v>0</v>
      </c>
    </row>
    <row r="1500" spans="1:6" ht="13.5" thickBot="1">
      <c r="A1500" s="82"/>
      <c r="B1500" s="85"/>
      <c r="C1500" s="8" t="s">
        <v>9</v>
      </c>
      <c r="D1500" s="17">
        <f t="shared" si="69"/>
        <v>10681.83</v>
      </c>
      <c r="E1500" s="17">
        <f t="shared" si="69"/>
        <v>152770.78</v>
      </c>
      <c r="F1500" s="51">
        <f t="shared" si="69"/>
        <v>0</v>
      </c>
    </row>
    <row r="1503" spans="1:6" ht="15.75">
      <c r="A1503" s="1" t="s">
        <v>0</v>
      </c>
      <c r="B1503" s="66" t="s">
        <v>81</v>
      </c>
      <c r="C1503" s="67"/>
      <c r="D1503" s="67"/>
      <c r="E1503" s="67"/>
      <c r="F1503" s="68"/>
    </row>
    <row r="1504" spans="1:6" ht="13.5" thickBot="1">
      <c r="A1504" s="69"/>
      <c r="B1504" s="69"/>
      <c r="C1504" s="69"/>
      <c r="D1504" s="69"/>
      <c r="E1504" s="69"/>
      <c r="F1504" s="69"/>
    </row>
    <row r="1505" spans="1:6" ht="16.5" thickBot="1">
      <c r="A1505" s="70" t="s">
        <v>2</v>
      </c>
      <c r="B1505" s="71"/>
      <c r="C1505" s="72"/>
      <c r="D1505" s="2" t="s">
        <v>3</v>
      </c>
      <c r="E1505" s="2" t="s">
        <v>4</v>
      </c>
      <c r="F1505" s="41" t="s">
        <v>5</v>
      </c>
    </row>
    <row r="1506" spans="1:6" ht="12.75">
      <c r="A1506" s="80" t="s">
        <v>6</v>
      </c>
      <c r="B1506" s="83" t="s">
        <v>7</v>
      </c>
      <c r="C1506" s="3" t="s">
        <v>8</v>
      </c>
      <c r="D1506" s="4"/>
      <c r="E1506" s="4">
        <v>32</v>
      </c>
      <c r="F1506" s="42"/>
    </row>
    <row r="1507" spans="1:6" ht="12.75">
      <c r="A1507" s="81"/>
      <c r="B1507" s="84"/>
      <c r="C1507" s="5" t="s">
        <v>9</v>
      </c>
      <c r="D1507" s="6"/>
      <c r="E1507" s="6">
        <v>38951</v>
      </c>
      <c r="F1507" s="43"/>
    </row>
    <row r="1508" spans="1:6" ht="12.75">
      <c r="A1508" s="81"/>
      <c r="B1508" s="84" t="s">
        <v>10</v>
      </c>
      <c r="C1508" s="5" t="s">
        <v>8</v>
      </c>
      <c r="D1508" s="7">
        <v>1</v>
      </c>
      <c r="E1508" s="7">
        <v>7</v>
      </c>
      <c r="F1508" s="44"/>
    </row>
    <row r="1509" spans="1:6" ht="13.5" thickBot="1">
      <c r="A1509" s="82"/>
      <c r="B1509" s="85"/>
      <c r="C1509" s="8" t="s">
        <v>9</v>
      </c>
      <c r="D1509" s="9">
        <v>1800</v>
      </c>
      <c r="E1509" s="9">
        <v>6844</v>
      </c>
      <c r="F1509" s="45"/>
    </row>
    <row r="1510" spans="1:6" ht="12.75">
      <c r="A1510" s="80" t="s">
        <v>11</v>
      </c>
      <c r="B1510" s="83" t="s">
        <v>7</v>
      </c>
      <c r="C1510" s="3" t="s">
        <v>8</v>
      </c>
      <c r="D1510" s="4"/>
      <c r="E1510" s="4"/>
      <c r="F1510" s="42"/>
    </row>
    <row r="1511" spans="1:6" ht="12.75">
      <c r="A1511" s="81"/>
      <c r="B1511" s="84"/>
      <c r="C1511" s="5" t="s">
        <v>9</v>
      </c>
      <c r="D1511" s="6"/>
      <c r="E1511" s="6"/>
      <c r="F1511" s="43"/>
    </row>
    <row r="1512" spans="1:6" ht="12.75">
      <c r="A1512" s="81"/>
      <c r="B1512" s="84" t="s">
        <v>10</v>
      </c>
      <c r="C1512" s="5" t="s">
        <v>8</v>
      </c>
      <c r="D1512" s="7"/>
      <c r="E1512" s="7"/>
      <c r="F1512" s="44"/>
    </row>
    <row r="1513" spans="1:6" ht="13.5" thickBot="1">
      <c r="A1513" s="82"/>
      <c r="B1513" s="85"/>
      <c r="C1513" s="8" t="s">
        <v>9</v>
      </c>
      <c r="D1513" s="9"/>
      <c r="E1513" s="9"/>
      <c r="F1513" s="45"/>
    </row>
    <row r="1514" spans="1:6" ht="12.75">
      <c r="A1514" s="86" t="s">
        <v>12</v>
      </c>
      <c r="B1514" s="77" t="s">
        <v>7</v>
      </c>
      <c r="C1514" s="10" t="s">
        <v>8</v>
      </c>
      <c r="D1514" s="11"/>
      <c r="E1514" s="11">
        <v>3</v>
      </c>
      <c r="F1514" s="46"/>
    </row>
    <row r="1515" spans="1:6" ht="12.75">
      <c r="A1515" s="81"/>
      <c r="B1515" s="84"/>
      <c r="C1515" s="5" t="s">
        <v>9</v>
      </c>
      <c r="D1515" s="6"/>
      <c r="E1515" s="6">
        <v>9833</v>
      </c>
      <c r="F1515" s="43"/>
    </row>
    <row r="1516" spans="1:6" ht="12.75">
      <c r="A1516" s="81"/>
      <c r="B1516" s="84" t="s">
        <v>10</v>
      </c>
      <c r="C1516" s="5" t="s">
        <v>8</v>
      </c>
      <c r="D1516" s="7">
        <v>19</v>
      </c>
      <c r="E1516" s="7">
        <v>21</v>
      </c>
      <c r="F1516" s="44">
        <v>1</v>
      </c>
    </row>
    <row r="1517" spans="1:6" ht="13.5" thickBot="1">
      <c r="A1517" s="87"/>
      <c r="B1517" s="78"/>
      <c r="C1517" s="12" t="s">
        <v>9</v>
      </c>
      <c r="D1517" s="13">
        <v>125236</v>
      </c>
      <c r="E1517" s="13">
        <v>22651</v>
      </c>
      <c r="F1517" s="47">
        <v>3168</v>
      </c>
    </row>
    <row r="1518" spans="1:6" ht="12.75">
      <c r="A1518" s="80" t="s">
        <v>13</v>
      </c>
      <c r="B1518" s="83" t="s">
        <v>7</v>
      </c>
      <c r="C1518" s="3" t="s">
        <v>8</v>
      </c>
      <c r="D1518" s="14">
        <f aca="true" t="shared" si="70" ref="D1518:F1521">D1506+D1510+D1514</f>
        <v>0</v>
      </c>
      <c r="E1518" s="14">
        <f t="shared" si="70"/>
        <v>35</v>
      </c>
      <c r="F1518" s="48">
        <f t="shared" si="70"/>
        <v>0</v>
      </c>
    </row>
    <row r="1519" spans="1:6" ht="12.75">
      <c r="A1519" s="81"/>
      <c r="B1519" s="84"/>
      <c r="C1519" s="5" t="s">
        <v>9</v>
      </c>
      <c r="D1519" s="15">
        <f t="shared" si="70"/>
        <v>0</v>
      </c>
      <c r="E1519" s="15">
        <f t="shared" si="70"/>
        <v>48784</v>
      </c>
      <c r="F1519" s="49">
        <f t="shared" si="70"/>
        <v>0</v>
      </c>
    </row>
    <row r="1520" spans="1:6" ht="12.75">
      <c r="A1520" s="81"/>
      <c r="B1520" s="84" t="s">
        <v>10</v>
      </c>
      <c r="C1520" s="5" t="s">
        <v>8</v>
      </c>
      <c r="D1520" s="16">
        <f t="shared" si="70"/>
        <v>20</v>
      </c>
      <c r="E1520" s="16">
        <f t="shared" si="70"/>
        <v>28</v>
      </c>
      <c r="F1520" s="50">
        <f t="shared" si="70"/>
        <v>1</v>
      </c>
    </row>
    <row r="1521" spans="1:6" ht="13.5" thickBot="1">
      <c r="A1521" s="82"/>
      <c r="B1521" s="85"/>
      <c r="C1521" s="8" t="s">
        <v>9</v>
      </c>
      <c r="D1521" s="17">
        <f t="shared" si="70"/>
        <v>127036</v>
      </c>
      <c r="E1521" s="17">
        <f t="shared" si="70"/>
        <v>29495</v>
      </c>
      <c r="F1521" s="51">
        <f t="shared" si="70"/>
        <v>3168</v>
      </c>
    </row>
    <row r="1524" spans="1:6" ht="15.75">
      <c r="A1524" s="1" t="s">
        <v>0</v>
      </c>
      <c r="B1524" s="66" t="s">
        <v>82</v>
      </c>
      <c r="C1524" s="67"/>
      <c r="D1524" s="67"/>
      <c r="E1524" s="67"/>
      <c r="F1524" s="68"/>
    </row>
    <row r="1525" spans="1:6" ht="13.5" thickBot="1">
      <c r="A1525" s="69"/>
      <c r="B1525" s="69"/>
      <c r="C1525" s="69"/>
      <c r="D1525" s="69"/>
      <c r="E1525" s="69"/>
      <c r="F1525" s="69"/>
    </row>
    <row r="1526" spans="1:6" ht="16.5" thickBot="1">
      <c r="A1526" s="70" t="s">
        <v>2</v>
      </c>
      <c r="B1526" s="71"/>
      <c r="C1526" s="72"/>
      <c r="D1526" s="2" t="s">
        <v>3</v>
      </c>
      <c r="E1526" s="2" t="s">
        <v>4</v>
      </c>
      <c r="F1526" s="41" t="s">
        <v>5</v>
      </c>
    </row>
    <row r="1527" spans="1:6" ht="12.75">
      <c r="A1527" s="80" t="s">
        <v>6</v>
      </c>
      <c r="B1527" s="83" t="s">
        <v>7</v>
      </c>
      <c r="C1527" s="3" t="s">
        <v>8</v>
      </c>
      <c r="D1527" s="4"/>
      <c r="E1527" s="4"/>
      <c r="F1527" s="42"/>
    </row>
    <row r="1528" spans="1:6" ht="12.75">
      <c r="A1528" s="81"/>
      <c r="B1528" s="84"/>
      <c r="C1528" s="5" t="s">
        <v>9</v>
      </c>
      <c r="D1528" s="6"/>
      <c r="E1528" s="6"/>
      <c r="F1528" s="43"/>
    </row>
    <row r="1529" spans="1:6" ht="12.75">
      <c r="A1529" s="81"/>
      <c r="B1529" s="84" t="s">
        <v>10</v>
      </c>
      <c r="C1529" s="5" t="s">
        <v>8</v>
      </c>
      <c r="D1529" s="7">
        <v>15</v>
      </c>
      <c r="E1529" s="7">
        <v>2</v>
      </c>
      <c r="F1529" s="44"/>
    </row>
    <row r="1530" spans="1:6" ht="13.5" thickBot="1">
      <c r="A1530" s="82"/>
      <c r="B1530" s="85"/>
      <c r="C1530" s="8" t="s">
        <v>9</v>
      </c>
      <c r="D1530" s="9">
        <v>11128</v>
      </c>
      <c r="E1530" s="9">
        <v>3200</v>
      </c>
      <c r="F1530" s="45"/>
    </row>
    <row r="1531" spans="1:6" ht="12.75">
      <c r="A1531" s="80" t="s">
        <v>11</v>
      </c>
      <c r="B1531" s="83" t="s">
        <v>7</v>
      </c>
      <c r="C1531" s="3" t="s">
        <v>8</v>
      </c>
      <c r="D1531" s="4"/>
      <c r="E1531" s="4"/>
      <c r="F1531" s="42"/>
    </row>
    <row r="1532" spans="1:6" ht="12.75">
      <c r="A1532" s="81"/>
      <c r="B1532" s="84"/>
      <c r="C1532" s="5" t="s">
        <v>9</v>
      </c>
      <c r="D1532" s="6"/>
      <c r="E1532" s="6"/>
      <c r="F1532" s="43"/>
    </row>
    <row r="1533" spans="1:6" ht="12.75">
      <c r="A1533" s="81"/>
      <c r="B1533" s="84" t="s">
        <v>10</v>
      </c>
      <c r="C1533" s="5" t="s">
        <v>8</v>
      </c>
      <c r="D1533" s="7"/>
      <c r="E1533" s="7"/>
      <c r="F1533" s="44"/>
    </row>
    <row r="1534" spans="1:6" ht="13.5" thickBot="1">
      <c r="A1534" s="82"/>
      <c r="B1534" s="85"/>
      <c r="C1534" s="8" t="s">
        <v>9</v>
      </c>
      <c r="D1534" s="9"/>
      <c r="E1534" s="9"/>
      <c r="F1534" s="45"/>
    </row>
    <row r="1535" spans="1:6" ht="12.75">
      <c r="A1535" s="86" t="s">
        <v>12</v>
      </c>
      <c r="B1535" s="77" t="s">
        <v>7</v>
      </c>
      <c r="C1535" s="10" t="s">
        <v>8</v>
      </c>
      <c r="D1535" s="11"/>
      <c r="E1535" s="11">
        <v>113</v>
      </c>
      <c r="F1535" s="46"/>
    </row>
    <row r="1536" spans="1:6" ht="12.75">
      <c r="A1536" s="81"/>
      <c r="B1536" s="84"/>
      <c r="C1536" s="5" t="s">
        <v>9</v>
      </c>
      <c r="D1536" s="6"/>
      <c r="E1536" s="6">
        <v>159271</v>
      </c>
      <c r="F1536" s="43"/>
    </row>
    <row r="1537" spans="1:6" ht="12.75">
      <c r="A1537" s="81"/>
      <c r="B1537" s="84" t="s">
        <v>10</v>
      </c>
      <c r="C1537" s="5" t="s">
        <v>8</v>
      </c>
      <c r="D1537" s="7">
        <v>81</v>
      </c>
      <c r="E1537" s="7">
        <v>527</v>
      </c>
      <c r="F1537" s="44">
        <v>18</v>
      </c>
    </row>
    <row r="1538" spans="1:6" ht="13.5" thickBot="1">
      <c r="A1538" s="87"/>
      <c r="B1538" s="78"/>
      <c r="C1538" s="12" t="s">
        <v>9</v>
      </c>
      <c r="D1538" s="13">
        <v>166445</v>
      </c>
      <c r="E1538" s="13">
        <v>378200.7</v>
      </c>
      <c r="F1538" s="47">
        <v>123371</v>
      </c>
    </row>
    <row r="1539" spans="1:6" ht="12.75">
      <c r="A1539" s="80" t="s">
        <v>13</v>
      </c>
      <c r="B1539" s="83" t="s">
        <v>7</v>
      </c>
      <c r="C1539" s="3" t="s">
        <v>8</v>
      </c>
      <c r="D1539" s="14">
        <f aca="true" t="shared" si="71" ref="D1539:F1542">D1527+D1531+D1535</f>
        <v>0</v>
      </c>
      <c r="E1539" s="14">
        <f t="shared" si="71"/>
        <v>113</v>
      </c>
      <c r="F1539" s="48">
        <f t="shared" si="71"/>
        <v>0</v>
      </c>
    </row>
    <row r="1540" spans="1:6" ht="12.75">
      <c r="A1540" s="81"/>
      <c r="B1540" s="84"/>
      <c r="C1540" s="5" t="s">
        <v>9</v>
      </c>
      <c r="D1540" s="15">
        <f t="shared" si="71"/>
        <v>0</v>
      </c>
      <c r="E1540" s="15">
        <f t="shared" si="71"/>
        <v>159271</v>
      </c>
      <c r="F1540" s="49">
        <f t="shared" si="71"/>
        <v>0</v>
      </c>
    </row>
    <row r="1541" spans="1:6" ht="12.75">
      <c r="A1541" s="81"/>
      <c r="B1541" s="84" t="s">
        <v>10</v>
      </c>
      <c r="C1541" s="5" t="s">
        <v>8</v>
      </c>
      <c r="D1541" s="16">
        <f t="shared" si="71"/>
        <v>96</v>
      </c>
      <c r="E1541" s="16">
        <f t="shared" si="71"/>
        <v>529</v>
      </c>
      <c r="F1541" s="50">
        <f t="shared" si="71"/>
        <v>18</v>
      </c>
    </row>
    <row r="1542" spans="1:6" ht="13.5" thickBot="1">
      <c r="A1542" s="82"/>
      <c r="B1542" s="85"/>
      <c r="C1542" s="8" t="s">
        <v>9</v>
      </c>
      <c r="D1542" s="17">
        <f t="shared" si="71"/>
        <v>177573</v>
      </c>
      <c r="E1542" s="17">
        <f t="shared" si="71"/>
        <v>381400.7</v>
      </c>
      <c r="F1542" s="51">
        <f t="shared" si="71"/>
        <v>123371</v>
      </c>
    </row>
    <row r="1543" ht="12.75">
      <c r="G1543" s="29">
        <v>25</v>
      </c>
    </row>
    <row r="1544" spans="1:6" ht="15.75">
      <c r="A1544" s="1" t="s">
        <v>0</v>
      </c>
      <c r="B1544" s="66" t="s">
        <v>83</v>
      </c>
      <c r="C1544" s="67"/>
      <c r="D1544" s="67"/>
      <c r="E1544" s="67"/>
      <c r="F1544" s="68"/>
    </row>
    <row r="1545" spans="1:6" ht="13.5" thickBot="1">
      <c r="A1545" s="69"/>
      <c r="B1545" s="69"/>
      <c r="C1545" s="69"/>
      <c r="D1545" s="69"/>
      <c r="E1545" s="69"/>
      <c r="F1545" s="69"/>
    </row>
    <row r="1546" spans="1:6" ht="16.5" thickBot="1">
      <c r="A1546" s="70" t="s">
        <v>2</v>
      </c>
      <c r="B1546" s="71"/>
      <c r="C1546" s="72"/>
      <c r="D1546" s="2" t="s">
        <v>3</v>
      </c>
      <c r="E1546" s="2" t="s">
        <v>4</v>
      </c>
      <c r="F1546" s="41" t="s">
        <v>5</v>
      </c>
    </row>
    <row r="1547" spans="1:6" ht="12.75">
      <c r="A1547" s="80" t="s">
        <v>6</v>
      </c>
      <c r="B1547" s="83" t="s">
        <v>7</v>
      </c>
      <c r="C1547" s="3" t="s">
        <v>8</v>
      </c>
      <c r="D1547" s="4"/>
      <c r="E1547" s="4"/>
      <c r="F1547" s="42"/>
    </row>
    <row r="1548" spans="1:6" ht="12.75">
      <c r="A1548" s="81"/>
      <c r="B1548" s="84"/>
      <c r="C1548" s="5" t="s">
        <v>9</v>
      </c>
      <c r="D1548" s="6"/>
      <c r="E1548" s="6"/>
      <c r="F1548" s="43"/>
    </row>
    <row r="1549" spans="1:6" ht="12.75">
      <c r="A1549" s="81"/>
      <c r="B1549" s="84" t="s">
        <v>10</v>
      </c>
      <c r="C1549" s="5" t="s">
        <v>8</v>
      </c>
      <c r="D1549" s="7"/>
      <c r="E1549" s="7"/>
      <c r="F1549" s="44"/>
    </row>
    <row r="1550" spans="1:6" ht="13.5" thickBot="1">
      <c r="A1550" s="82"/>
      <c r="B1550" s="85"/>
      <c r="C1550" s="8" t="s">
        <v>9</v>
      </c>
      <c r="D1550" s="9"/>
      <c r="E1550" s="9"/>
      <c r="F1550" s="45"/>
    </row>
    <row r="1551" spans="1:6" ht="12.75">
      <c r="A1551" s="80" t="s">
        <v>11</v>
      </c>
      <c r="B1551" s="83" t="s">
        <v>7</v>
      </c>
      <c r="C1551" s="3" t="s">
        <v>8</v>
      </c>
      <c r="D1551" s="4"/>
      <c r="E1551" s="4"/>
      <c r="F1551" s="42"/>
    </row>
    <row r="1552" spans="1:6" ht="12.75">
      <c r="A1552" s="81"/>
      <c r="B1552" s="84"/>
      <c r="C1552" s="5" t="s">
        <v>9</v>
      </c>
      <c r="D1552" s="6"/>
      <c r="E1552" s="6"/>
      <c r="F1552" s="43"/>
    </row>
    <row r="1553" spans="1:6" ht="12.75">
      <c r="A1553" s="81"/>
      <c r="B1553" s="84" t="s">
        <v>10</v>
      </c>
      <c r="C1553" s="5" t="s">
        <v>8</v>
      </c>
      <c r="D1553" s="7"/>
      <c r="E1553" s="7"/>
      <c r="F1553" s="44"/>
    </row>
    <row r="1554" spans="1:6" ht="13.5" thickBot="1">
      <c r="A1554" s="82"/>
      <c r="B1554" s="85"/>
      <c r="C1554" s="8" t="s">
        <v>9</v>
      </c>
      <c r="D1554" s="9"/>
      <c r="E1554" s="9"/>
      <c r="F1554" s="45"/>
    </row>
    <row r="1555" spans="1:6" ht="12.75">
      <c r="A1555" s="86" t="s">
        <v>12</v>
      </c>
      <c r="B1555" s="77" t="s">
        <v>7</v>
      </c>
      <c r="C1555" s="10" t="s">
        <v>8</v>
      </c>
      <c r="D1555" s="11"/>
      <c r="E1555" s="11"/>
      <c r="F1555" s="46"/>
    </row>
    <row r="1556" spans="1:6" ht="12.75">
      <c r="A1556" s="81"/>
      <c r="B1556" s="84"/>
      <c r="C1556" s="5" t="s">
        <v>9</v>
      </c>
      <c r="D1556" s="6"/>
      <c r="E1556" s="6"/>
      <c r="F1556" s="43"/>
    </row>
    <row r="1557" spans="1:6" ht="12.75">
      <c r="A1557" s="81"/>
      <c r="B1557" s="84" t="s">
        <v>10</v>
      </c>
      <c r="C1557" s="5" t="s">
        <v>8</v>
      </c>
      <c r="D1557" s="7">
        <v>18</v>
      </c>
      <c r="E1557" s="7">
        <v>20</v>
      </c>
      <c r="F1557" s="44"/>
    </row>
    <row r="1558" spans="1:6" ht="13.5" thickBot="1">
      <c r="A1558" s="87"/>
      <c r="B1558" s="78"/>
      <c r="C1558" s="12" t="s">
        <v>9</v>
      </c>
      <c r="D1558" s="13">
        <v>38113.54</v>
      </c>
      <c r="E1558" s="13">
        <v>19104</v>
      </c>
      <c r="F1558" s="47"/>
    </row>
    <row r="1559" spans="1:6" ht="12.75">
      <c r="A1559" s="80" t="s">
        <v>13</v>
      </c>
      <c r="B1559" s="83" t="s">
        <v>7</v>
      </c>
      <c r="C1559" s="3" t="s">
        <v>8</v>
      </c>
      <c r="D1559" s="14">
        <f aca="true" t="shared" si="72" ref="D1559:F1562">D1547+D1551+D1555</f>
        <v>0</v>
      </c>
      <c r="E1559" s="14">
        <f t="shared" si="72"/>
        <v>0</v>
      </c>
      <c r="F1559" s="48">
        <f t="shared" si="72"/>
        <v>0</v>
      </c>
    </row>
    <row r="1560" spans="1:6" ht="12.75">
      <c r="A1560" s="81"/>
      <c r="B1560" s="84"/>
      <c r="C1560" s="5" t="s">
        <v>9</v>
      </c>
      <c r="D1560" s="15">
        <f t="shared" si="72"/>
        <v>0</v>
      </c>
      <c r="E1560" s="15">
        <f t="shared" si="72"/>
        <v>0</v>
      </c>
      <c r="F1560" s="49">
        <f t="shared" si="72"/>
        <v>0</v>
      </c>
    </row>
    <row r="1561" spans="1:6" ht="12.75">
      <c r="A1561" s="81"/>
      <c r="B1561" s="84" t="s">
        <v>10</v>
      </c>
      <c r="C1561" s="5" t="s">
        <v>8</v>
      </c>
      <c r="D1561" s="16">
        <f t="shared" si="72"/>
        <v>18</v>
      </c>
      <c r="E1561" s="16">
        <f t="shared" si="72"/>
        <v>20</v>
      </c>
      <c r="F1561" s="50">
        <f t="shared" si="72"/>
        <v>0</v>
      </c>
    </row>
    <row r="1562" spans="1:6" ht="13.5" thickBot="1">
      <c r="A1562" s="82"/>
      <c r="B1562" s="85"/>
      <c r="C1562" s="8" t="s">
        <v>9</v>
      </c>
      <c r="D1562" s="17">
        <f t="shared" si="72"/>
        <v>38113.54</v>
      </c>
      <c r="E1562" s="17">
        <f t="shared" si="72"/>
        <v>19104</v>
      </c>
      <c r="F1562" s="51">
        <f t="shared" si="72"/>
        <v>0</v>
      </c>
    </row>
    <row r="1565" spans="1:6" ht="15.75">
      <c r="A1565" s="1" t="s">
        <v>0</v>
      </c>
      <c r="B1565" s="66" t="s">
        <v>84</v>
      </c>
      <c r="C1565" s="67"/>
      <c r="D1565" s="67"/>
      <c r="E1565" s="67"/>
      <c r="F1565" s="68"/>
    </row>
    <row r="1566" spans="1:6" ht="13.5" thickBot="1">
      <c r="A1566" s="69"/>
      <c r="B1566" s="69"/>
      <c r="C1566" s="69"/>
      <c r="D1566" s="69"/>
      <c r="E1566" s="69"/>
      <c r="F1566" s="69"/>
    </row>
    <row r="1567" spans="1:6" ht="16.5" thickBot="1">
      <c r="A1567" s="70" t="s">
        <v>2</v>
      </c>
      <c r="B1567" s="71"/>
      <c r="C1567" s="72"/>
      <c r="D1567" s="2" t="s">
        <v>3</v>
      </c>
      <c r="E1567" s="2" t="s">
        <v>4</v>
      </c>
      <c r="F1567" s="41" t="s">
        <v>5</v>
      </c>
    </row>
    <row r="1568" spans="1:6" ht="12.75">
      <c r="A1568" s="80" t="s">
        <v>6</v>
      </c>
      <c r="B1568" s="83" t="s">
        <v>7</v>
      </c>
      <c r="C1568" s="3" t="s">
        <v>8</v>
      </c>
      <c r="D1568" s="4"/>
      <c r="E1568" s="4">
        <v>2</v>
      </c>
      <c r="F1568" s="42"/>
    </row>
    <row r="1569" spans="1:6" ht="12.75">
      <c r="A1569" s="81"/>
      <c r="B1569" s="84"/>
      <c r="C1569" s="5" t="s">
        <v>9</v>
      </c>
      <c r="D1569" s="6"/>
      <c r="E1569" s="6">
        <v>2328</v>
      </c>
      <c r="F1569" s="43"/>
    </row>
    <row r="1570" spans="1:6" ht="12.75">
      <c r="A1570" s="81"/>
      <c r="B1570" s="84" t="s">
        <v>10</v>
      </c>
      <c r="C1570" s="5" t="s">
        <v>8</v>
      </c>
      <c r="D1570" s="7">
        <v>1</v>
      </c>
      <c r="E1570" s="7">
        <v>5</v>
      </c>
      <c r="F1570" s="44">
        <v>1</v>
      </c>
    </row>
    <row r="1571" spans="1:6" ht="13.5" thickBot="1">
      <c r="A1571" s="82"/>
      <c r="B1571" s="85"/>
      <c r="C1571" s="8" t="s">
        <v>9</v>
      </c>
      <c r="D1571" s="9">
        <v>413</v>
      </c>
      <c r="E1571" s="9">
        <v>4736</v>
      </c>
      <c r="F1571" s="45">
        <v>4800</v>
      </c>
    </row>
    <row r="1572" spans="1:6" ht="12.75">
      <c r="A1572" s="80" t="s">
        <v>11</v>
      </c>
      <c r="B1572" s="83" t="s">
        <v>7</v>
      </c>
      <c r="C1572" s="3" t="s">
        <v>8</v>
      </c>
      <c r="D1572" s="4"/>
      <c r="E1572" s="4"/>
      <c r="F1572" s="42"/>
    </row>
    <row r="1573" spans="1:6" ht="12.75">
      <c r="A1573" s="81"/>
      <c r="B1573" s="84"/>
      <c r="C1573" s="5" t="s">
        <v>9</v>
      </c>
      <c r="D1573" s="6"/>
      <c r="E1573" s="6"/>
      <c r="F1573" s="43"/>
    </row>
    <row r="1574" spans="1:6" ht="12.75">
      <c r="A1574" s="81"/>
      <c r="B1574" s="84" t="s">
        <v>10</v>
      </c>
      <c r="C1574" s="5" t="s">
        <v>8</v>
      </c>
      <c r="D1574" s="7"/>
      <c r="E1574" s="7"/>
      <c r="F1574" s="44"/>
    </row>
    <row r="1575" spans="1:6" ht="13.5" thickBot="1">
      <c r="A1575" s="82"/>
      <c r="B1575" s="85"/>
      <c r="C1575" s="8" t="s">
        <v>9</v>
      </c>
      <c r="D1575" s="9"/>
      <c r="E1575" s="9"/>
      <c r="F1575" s="45"/>
    </row>
    <row r="1576" spans="1:6" ht="12.75">
      <c r="A1576" s="86" t="s">
        <v>12</v>
      </c>
      <c r="B1576" s="77" t="s">
        <v>7</v>
      </c>
      <c r="C1576" s="10" t="s">
        <v>8</v>
      </c>
      <c r="D1576" s="11"/>
      <c r="E1576" s="11">
        <v>7</v>
      </c>
      <c r="F1576" s="46"/>
    </row>
    <row r="1577" spans="1:6" ht="12.75">
      <c r="A1577" s="81"/>
      <c r="B1577" s="84"/>
      <c r="C1577" s="5" t="s">
        <v>9</v>
      </c>
      <c r="D1577" s="6"/>
      <c r="E1577" s="6">
        <v>11073</v>
      </c>
      <c r="F1577" s="43"/>
    </row>
    <row r="1578" spans="1:6" ht="12.75">
      <c r="A1578" s="81"/>
      <c r="B1578" s="84" t="s">
        <v>10</v>
      </c>
      <c r="C1578" s="5" t="s">
        <v>8</v>
      </c>
      <c r="D1578" s="7"/>
      <c r="E1578" s="7">
        <v>40</v>
      </c>
      <c r="F1578" s="44"/>
    </row>
    <row r="1579" spans="1:6" ht="13.5" thickBot="1">
      <c r="A1579" s="87"/>
      <c r="B1579" s="78"/>
      <c r="C1579" s="12" t="s">
        <v>9</v>
      </c>
      <c r="D1579" s="13"/>
      <c r="E1579" s="13">
        <v>51601</v>
      </c>
      <c r="F1579" s="47"/>
    </row>
    <row r="1580" spans="1:6" ht="12.75">
      <c r="A1580" s="80" t="s">
        <v>13</v>
      </c>
      <c r="B1580" s="83" t="s">
        <v>7</v>
      </c>
      <c r="C1580" s="3" t="s">
        <v>8</v>
      </c>
      <c r="D1580" s="14">
        <f aca="true" t="shared" si="73" ref="D1580:F1583">D1568+D1572+D1576</f>
        <v>0</v>
      </c>
      <c r="E1580" s="14">
        <f t="shared" si="73"/>
        <v>9</v>
      </c>
      <c r="F1580" s="48">
        <f t="shared" si="73"/>
        <v>0</v>
      </c>
    </row>
    <row r="1581" spans="1:6" ht="12.75">
      <c r="A1581" s="81"/>
      <c r="B1581" s="84"/>
      <c r="C1581" s="5" t="s">
        <v>9</v>
      </c>
      <c r="D1581" s="15">
        <f>D1569+D1573+D1577</f>
        <v>0</v>
      </c>
      <c r="E1581" s="15">
        <f t="shared" si="73"/>
        <v>13401</v>
      </c>
      <c r="F1581" s="49">
        <f t="shared" si="73"/>
        <v>0</v>
      </c>
    </row>
    <row r="1582" spans="1:6" ht="12.75">
      <c r="A1582" s="81"/>
      <c r="B1582" s="84" t="s">
        <v>10</v>
      </c>
      <c r="C1582" s="5" t="s">
        <v>8</v>
      </c>
      <c r="D1582" s="16">
        <f t="shared" si="73"/>
        <v>1</v>
      </c>
      <c r="E1582" s="16">
        <f t="shared" si="73"/>
        <v>45</v>
      </c>
      <c r="F1582" s="50">
        <f t="shared" si="73"/>
        <v>1</v>
      </c>
    </row>
    <row r="1583" spans="1:6" ht="13.5" thickBot="1">
      <c r="A1583" s="82"/>
      <c r="B1583" s="85"/>
      <c r="C1583" s="8" t="s">
        <v>9</v>
      </c>
      <c r="D1583" s="17">
        <f t="shared" si="73"/>
        <v>413</v>
      </c>
      <c r="E1583" s="17">
        <f t="shared" si="73"/>
        <v>56337</v>
      </c>
      <c r="F1583" s="51">
        <f t="shared" si="73"/>
        <v>4800</v>
      </c>
    </row>
    <row r="1606" ht="12.75">
      <c r="G1606" s="29">
        <v>26</v>
      </c>
    </row>
  </sheetData>
  <mergeCells count="1186">
    <mergeCell ref="A1580:A1583"/>
    <mergeCell ref="B1580:B1581"/>
    <mergeCell ref="B1582:B1583"/>
    <mergeCell ref="A1572:A1575"/>
    <mergeCell ref="B1572:B1573"/>
    <mergeCell ref="B1574:B1575"/>
    <mergeCell ref="A1576:A1579"/>
    <mergeCell ref="B1576:B1577"/>
    <mergeCell ref="B1578:B1579"/>
    <mergeCell ref="A1566:F1566"/>
    <mergeCell ref="A1567:C1567"/>
    <mergeCell ref="A1568:A1571"/>
    <mergeCell ref="B1568:B1569"/>
    <mergeCell ref="B1570:B1571"/>
    <mergeCell ref="A1559:A1562"/>
    <mergeCell ref="B1559:B1560"/>
    <mergeCell ref="B1561:B1562"/>
    <mergeCell ref="B1565:F1565"/>
    <mergeCell ref="A1551:A1554"/>
    <mergeCell ref="B1551:B1552"/>
    <mergeCell ref="B1553:B1554"/>
    <mergeCell ref="A1555:A1558"/>
    <mergeCell ref="B1555:B1556"/>
    <mergeCell ref="B1557:B1558"/>
    <mergeCell ref="A1545:F1545"/>
    <mergeCell ref="A1546:C1546"/>
    <mergeCell ref="A1547:A1550"/>
    <mergeCell ref="B1547:B1548"/>
    <mergeCell ref="B1549:B1550"/>
    <mergeCell ref="A1539:A1542"/>
    <mergeCell ref="B1539:B1540"/>
    <mergeCell ref="B1541:B1542"/>
    <mergeCell ref="B1544:F1544"/>
    <mergeCell ref="A1531:A1534"/>
    <mergeCell ref="B1531:B1532"/>
    <mergeCell ref="B1533:B1534"/>
    <mergeCell ref="A1535:A1538"/>
    <mergeCell ref="B1535:B1536"/>
    <mergeCell ref="B1537:B1538"/>
    <mergeCell ref="A1525:F1525"/>
    <mergeCell ref="A1526:C1526"/>
    <mergeCell ref="A1527:A1530"/>
    <mergeCell ref="B1527:B1528"/>
    <mergeCell ref="B1529:B1530"/>
    <mergeCell ref="A1518:A1521"/>
    <mergeCell ref="B1518:B1519"/>
    <mergeCell ref="B1520:B1521"/>
    <mergeCell ref="B1524:F1524"/>
    <mergeCell ref="A1510:A1513"/>
    <mergeCell ref="B1510:B1511"/>
    <mergeCell ref="B1512:B1513"/>
    <mergeCell ref="A1514:A1517"/>
    <mergeCell ref="B1514:B1515"/>
    <mergeCell ref="B1516:B1517"/>
    <mergeCell ref="A1504:F1504"/>
    <mergeCell ref="A1505:C1505"/>
    <mergeCell ref="A1506:A1509"/>
    <mergeCell ref="B1506:B1507"/>
    <mergeCell ref="B1508:B1509"/>
    <mergeCell ref="A1497:A1500"/>
    <mergeCell ref="B1497:B1498"/>
    <mergeCell ref="B1499:B1500"/>
    <mergeCell ref="B1503:F1503"/>
    <mergeCell ref="A1489:A1492"/>
    <mergeCell ref="B1489:B1490"/>
    <mergeCell ref="B1491:B1492"/>
    <mergeCell ref="A1493:A1496"/>
    <mergeCell ref="B1493:B1494"/>
    <mergeCell ref="B1495:B1496"/>
    <mergeCell ref="A1483:F1483"/>
    <mergeCell ref="A1484:C1484"/>
    <mergeCell ref="A1485:A1488"/>
    <mergeCell ref="B1485:B1486"/>
    <mergeCell ref="B1487:B1488"/>
    <mergeCell ref="A1477:A1480"/>
    <mergeCell ref="B1477:B1478"/>
    <mergeCell ref="B1479:B1480"/>
    <mergeCell ref="B1482:F1482"/>
    <mergeCell ref="A1469:A1472"/>
    <mergeCell ref="B1469:B1470"/>
    <mergeCell ref="B1471:B1472"/>
    <mergeCell ref="A1473:A1476"/>
    <mergeCell ref="B1473:B1474"/>
    <mergeCell ref="B1475:B1476"/>
    <mergeCell ref="A1463:F1463"/>
    <mergeCell ref="A1464:C1464"/>
    <mergeCell ref="A1465:A1468"/>
    <mergeCell ref="B1465:B1466"/>
    <mergeCell ref="B1467:B1468"/>
    <mergeCell ref="A1456:A1459"/>
    <mergeCell ref="B1456:B1457"/>
    <mergeCell ref="B1458:B1459"/>
    <mergeCell ref="B1462:F1462"/>
    <mergeCell ref="A1448:A1451"/>
    <mergeCell ref="B1448:B1449"/>
    <mergeCell ref="B1450:B1451"/>
    <mergeCell ref="A1452:A1455"/>
    <mergeCell ref="B1452:B1453"/>
    <mergeCell ref="B1454:B1455"/>
    <mergeCell ref="A1442:F1442"/>
    <mergeCell ref="A1443:C1443"/>
    <mergeCell ref="A1444:A1447"/>
    <mergeCell ref="B1444:B1445"/>
    <mergeCell ref="B1446:B1447"/>
    <mergeCell ref="A1435:A1438"/>
    <mergeCell ref="B1435:B1436"/>
    <mergeCell ref="B1437:B1438"/>
    <mergeCell ref="B1441:F1441"/>
    <mergeCell ref="A1427:A1430"/>
    <mergeCell ref="B1427:B1428"/>
    <mergeCell ref="B1429:B1430"/>
    <mergeCell ref="A1431:A1434"/>
    <mergeCell ref="B1431:B1432"/>
    <mergeCell ref="B1433:B1434"/>
    <mergeCell ref="A1421:F1421"/>
    <mergeCell ref="A1422:C1422"/>
    <mergeCell ref="A1423:A1426"/>
    <mergeCell ref="B1423:B1424"/>
    <mergeCell ref="B1425:B1426"/>
    <mergeCell ref="A1415:A1418"/>
    <mergeCell ref="B1415:B1416"/>
    <mergeCell ref="B1417:B1418"/>
    <mergeCell ref="B1420:F1420"/>
    <mergeCell ref="A1407:A1410"/>
    <mergeCell ref="B1407:B1408"/>
    <mergeCell ref="B1409:B1410"/>
    <mergeCell ref="A1411:A1414"/>
    <mergeCell ref="B1411:B1412"/>
    <mergeCell ref="B1413:B1414"/>
    <mergeCell ref="A1401:F1401"/>
    <mergeCell ref="A1402:C1402"/>
    <mergeCell ref="A1403:A1406"/>
    <mergeCell ref="B1403:B1404"/>
    <mergeCell ref="B1405:B1406"/>
    <mergeCell ref="A1394:A1397"/>
    <mergeCell ref="B1394:B1395"/>
    <mergeCell ref="B1396:B1397"/>
    <mergeCell ref="B1400:F1400"/>
    <mergeCell ref="A1386:A1389"/>
    <mergeCell ref="B1386:B1387"/>
    <mergeCell ref="B1388:B1389"/>
    <mergeCell ref="A1390:A1393"/>
    <mergeCell ref="B1390:B1391"/>
    <mergeCell ref="B1392:B1393"/>
    <mergeCell ref="A1380:F1380"/>
    <mergeCell ref="A1381:C1381"/>
    <mergeCell ref="A1382:A1385"/>
    <mergeCell ref="B1382:B1383"/>
    <mergeCell ref="B1384:B1385"/>
    <mergeCell ref="A1373:A1376"/>
    <mergeCell ref="B1373:B1374"/>
    <mergeCell ref="B1375:B1376"/>
    <mergeCell ref="B1379:F1379"/>
    <mergeCell ref="A1365:A1368"/>
    <mergeCell ref="B1365:B1366"/>
    <mergeCell ref="B1367:B1368"/>
    <mergeCell ref="A1369:A1372"/>
    <mergeCell ref="B1369:B1370"/>
    <mergeCell ref="B1371:B1372"/>
    <mergeCell ref="A1359:F1359"/>
    <mergeCell ref="A1360:C1360"/>
    <mergeCell ref="A1361:A1364"/>
    <mergeCell ref="B1361:B1362"/>
    <mergeCell ref="B1363:B1364"/>
    <mergeCell ref="A1353:A1356"/>
    <mergeCell ref="B1353:B1354"/>
    <mergeCell ref="B1355:B1356"/>
    <mergeCell ref="B1358:F1358"/>
    <mergeCell ref="A1345:A1348"/>
    <mergeCell ref="B1345:B1346"/>
    <mergeCell ref="B1347:B1348"/>
    <mergeCell ref="A1349:A1352"/>
    <mergeCell ref="B1349:B1350"/>
    <mergeCell ref="B1351:B1352"/>
    <mergeCell ref="A1339:F1339"/>
    <mergeCell ref="A1340:C1340"/>
    <mergeCell ref="A1341:A1344"/>
    <mergeCell ref="B1341:B1342"/>
    <mergeCell ref="B1343:B1344"/>
    <mergeCell ref="A1332:A1335"/>
    <mergeCell ref="B1332:B1333"/>
    <mergeCell ref="B1334:B1335"/>
    <mergeCell ref="B1338:F1338"/>
    <mergeCell ref="A1324:A1327"/>
    <mergeCell ref="B1324:B1325"/>
    <mergeCell ref="B1326:B1327"/>
    <mergeCell ref="A1328:A1331"/>
    <mergeCell ref="B1328:B1329"/>
    <mergeCell ref="B1330:B1331"/>
    <mergeCell ref="A1318:F1318"/>
    <mergeCell ref="A1319:C1319"/>
    <mergeCell ref="A1320:A1323"/>
    <mergeCell ref="B1320:B1321"/>
    <mergeCell ref="B1322:B1323"/>
    <mergeCell ref="A1311:A1314"/>
    <mergeCell ref="B1311:B1312"/>
    <mergeCell ref="B1313:B1314"/>
    <mergeCell ref="B1317:F1317"/>
    <mergeCell ref="A1303:A1306"/>
    <mergeCell ref="B1303:B1304"/>
    <mergeCell ref="B1305:B1306"/>
    <mergeCell ref="A1307:A1310"/>
    <mergeCell ref="B1307:B1308"/>
    <mergeCell ref="B1309:B1310"/>
    <mergeCell ref="A1297:F1297"/>
    <mergeCell ref="A1298:C1298"/>
    <mergeCell ref="A1299:A1302"/>
    <mergeCell ref="B1299:B1300"/>
    <mergeCell ref="B1301:B1302"/>
    <mergeCell ref="A1291:A1294"/>
    <mergeCell ref="B1291:B1292"/>
    <mergeCell ref="B1293:B1294"/>
    <mergeCell ref="B1296:F1296"/>
    <mergeCell ref="A1283:A1286"/>
    <mergeCell ref="B1283:B1284"/>
    <mergeCell ref="B1285:B1286"/>
    <mergeCell ref="A1287:A1290"/>
    <mergeCell ref="B1287:B1288"/>
    <mergeCell ref="B1289:B1290"/>
    <mergeCell ref="A1277:F1277"/>
    <mergeCell ref="A1278:C1278"/>
    <mergeCell ref="A1279:A1282"/>
    <mergeCell ref="B1279:B1280"/>
    <mergeCell ref="B1281:B1282"/>
    <mergeCell ref="A1270:A1273"/>
    <mergeCell ref="B1270:B1271"/>
    <mergeCell ref="B1272:B1273"/>
    <mergeCell ref="B1276:F1276"/>
    <mergeCell ref="A1262:A1265"/>
    <mergeCell ref="B1262:B1263"/>
    <mergeCell ref="B1264:B1265"/>
    <mergeCell ref="A1266:A1269"/>
    <mergeCell ref="B1266:B1267"/>
    <mergeCell ref="B1268:B1269"/>
    <mergeCell ref="A1256:F1256"/>
    <mergeCell ref="A1257:C1257"/>
    <mergeCell ref="A1258:A1261"/>
    <mergeCell ref="B1258:B1259"/>
    <mergeCell ref="B1260:B1261"/>
    <mergeCell ref="A1249:A1252"/>
    <mergeCell ref="B1249:B1250"/>
    <mergeCell ref="B1251:B1252"/>
    <mergeCell ref="B1255:F1255"/>
    <mergeCell ref="A1241:A1244"/>
    <mergeCell ref="B1241:B1242"/>
    <mergeCell ref="B1243:B1244"/>
    <mergeCell ref="A1245:A1248"/>
    <mergeCell ref="B1245:B1246"/>
    <mergeCell ref="B1247:B1248"/>
    <mergeCell ref="A1235:F1235"/>
    <mergeCell ref="A1236:C1236"/>
    <mergeCell ref="A1237:A1240"/>
    <mergeCell ref="B1237:B1238"/>
    <mergeCell ref="B1239:B1240"/>
    <mergeCell ref="A1229:A1232"/>
    <mergeCell ref="B1229:B1230"/>
    <mergeCell ref="B1231:B1232"/>
    <mergeCell ref="B1234:F1234"/>
    <mergeCell ref="A1221:A1224"/>
    <mergeCell ref="B1221:B1222"/>
    <mergeCell ref="B1223:B1224"/>
    <mergeCell ref="A1225:A1228"/>
    <mergeCell ref="B1225:B1226"/>
    <mergeCell ref="B1227:B1228"/>
    <mergeCell ref="A1215:F1215"/>
    <mergeCell ref="A1216:C1216"/>
    <mergeCell ref="A1217:A1220"/>
    <mergeCell ref="B1217:B1218"/>
    <mergeCell ref="B1219:B1220"/>
    <mergeCell ref="A1208:A1211"/>
    <mergeCell ref="B1208:B1209"/>
    <mergeCell ref="B1210:B1211"/>
    <mergeCell ref="B1214:F1214"/>
    <mergeCell ref="A1200:A1203"/>
    <mergeCell ref="B1200:B1201"/>
    <mergeCell ref="B1202:B1203"/>
    <mergeCell ref="A1204:A1207"/>
    <mergeCell ref="B1204:B1205"/>
    <mergeCell ref="B1206:B1207"/>
    <mergeCell ref="A1194:F1194"/>
    <mergeCell ref="A1195:C1195"/>
    <mergeCell ref="A1196:A1199"/>
    <mergeCell ref="B1196:B1197"/>
    <mergeCell ref="B1198:B1199"/>
    <mergeCell ref="A1187:A1190"/>
    <mergeCell ref="B1187:B1188"/>
    <mergeCell ref="B1189:B1190"/>
    <mergeCell ref="B1193:F1193"/>
    <mergeCell ref="A1179:A1182"/>
    <mergeCell ref="B1179:B1180"/>
    <mergeCell ref="B1181:B1182"/>
    <mergeCell ref="A1183:A1186"/>
    <mergeCell ref="B1183:B1184"/>
    <mergeCell ref="B1185:B1186"/>
    <mergeCell ref="A1173:F1173"/>
    <mergeCell ref="A1174:C1174"/>
    <mergeCell ref="A1175:A1178"/>
    <mergeCell ref="B1175:B1176"/>
    <mergeCell ref="B1177:B1178"/>
    <mergeCell ref="A1167:A1170"/>
    <mergeCell ref="B1167:B1168"/>
    <mergeCell ref="B1169:B1170"/>
    <mergeCell ref="B1172:F1172"/>
    <mergeCell ref="A1159:A1162"/>
    <mergeCell ref="B1159:B1160"/>
    <mergeCell ref="B1161:B1162"/>
    <mergeCell ref="A1163:A1166"/>
    <mergeCell ref="B1163:B1164"/>
    <mergeCell ref="B1165:B1166"/>
    <mergeCell ref="A1153:F1153"/>
    <mergeCell ref="A1154:C1154"/>
    <mergeCell ref="A1155:A1158"/>
    <mergeCell ref="B1155:B1156"/>
    <mergeCell ref="B1157:B1158"/>
    <mergeCell ref="A1146:A1149"/>
    <mergeCell ref="B1146:B1147"/>
    <mergeCell ref="B1148:B1149"/>
    <mergeCell ref="B1152:F1152"/>
    <mergeCell ref="A1138:A1141"/>
    <mergeCell ref="B1138:B1139"/>
    <mergeCell ref="B1140:B1141"/>
    <mergeCell ref="A1142:A1145"/>
    <mergeCell ref="B1142:B1143"/>
    <mergeCell ref="B1144:B1145"/>
    <mergeCell ref="A1132:F1132"/>
    <mergeCell ref="A1133:C1133"/>
    <mergeCell ref="A1134:A1137"/>
    <mergeCell ref="B1134:B1135"/>
    <mergeCell ref="B1136:B1137"/>
    <mergeCell ref="A1125:A1128"/>
    <mergeCell ref="B1125:B1126"/>
    <mergeCell ref="B1127:B1128"/>
    <mergeCell ref="B1131:F1131"/>
    <mergeCell ref="A1117:A1120"/>
    <mergeCell ref="B1117:B1118"/>
    <mergeCell ref="B1119:B1120"/>
    <mergeCell ref="A1121:A1124"/>
    <mergeCell ref="B1121:B1122"/>
    <mergeCell ref="B1123:B1124"/>
    <mergeCell ref="A1111:F1111"/>
    <mergeCell ref="A1112:C1112"/>
    <mergeCell ref="A1113:A1116"/>
    <mergeCell ref="B1113:B1114"/>
    <mergeCell ref="B1115:B1116"/>
    <mergeCell ref="A1105:A1108"/>
    <mergeCell ref="B1105:B1106"/>
    <mergeCell ref="B1107:B1108"/>
    <mergeCell ref="B1110:F1110"/>
    <mergeCell ref="A1097:A1100"/>
    <mergeCell ref="B1097:B1098"/>
    <mergeCell ref="B1099:B1100"/>
    <mergeCell ref="A1101:A1104"/>
    <mergeCell ref="B1101:B1102"/>
    <mergeCell ref="B1103:B1104"/>
    <mergeCell ref="A1091:F1091"/>
    <mergeCell ref="A1092:C1092"/>
    <mergeCell ref="A1093:A1096"/>
    <mergeCell ref="B1093:B1094"/>
    <mergeCell ref="B1095:B1096"/>
    <mergeCell ref="A1084:A1087"/>
    <mergeCell ref="B1084:B1085"/>
    <mergeCell ref="B1086:B1087"/>
    <mergeCell ref="B1090:F1090"/>
    <mergeCell ref="A1076:A1079"/>
    <mergeCell ref="B1076:B1077"/>
    <mergeCell ref="B1078:B1079"/>
    <mergeCell ref="A1080:A1083"/>
    <mergeCell ref="B1080:B1081"/>
    <mergeCell ref="B1082:B1083"/>
    <mergeCell ref="A1070:F1070"/>
    <mergeCell ref="A1071:C1071"/>
    <mergeCell ref="A1072:A1075"/>
    <mergeCell ref="B1072:B1073"/>
    <mergeCell ref="B1074:B1075"/>
    <mergeCell ref="A1063:A1066"/>
    <mergeCell ref="B1063:B1064"/>
    <mergeCell ref="B1065:B1066"/>
    <mergeCell ref="B1069:F1069"/>
    <mergeCell ref="A1055:A1058"/>
    <mergeCell ref="B1055:B1056"/>
    <mergeCell ref="B1057:B1058"/>
    <mergeCell ref="A1059:A1062"/>
    <mergeCell ref="B1059:B1060"/>
    <mergeCell ref="B1061:B1062"/>
    <mergeCell ref="A1049:F1049"/>
    <mergeCell ref="A1050:C1050"/>
    <mergeCell ref="A1051:A1054"/>
    <mergeCell ref="B1051:B1052"/>
    <mergeCell ref="B1053:B1054"/>
    <mergeCell ref="A1043:A1046"/>
    <mergeCell ref="B1043:B1044"/>
    <mergeCell ref="B1045:B1046"/>
    <mergeCell ref="B1048:F1048"/>
    <mergeCell ref="A1035:A1038"/>
    <mergeCell ref="B1035:B1036"/>
    <mergeCell ref="B1037:B1038"/>
    <mergeCell ref="A1039:A1042"/>
    <mergeCell ref="B1039:B1040"/>
    <mergeCell ref="B1041:B1042"/>
    <mergeCell ref="A1029:F1029"/>
    <mergeCell ref="A1030:C1030"/>
    <mergeCell ref="A1031:A1034"/>
    <mergeCell ref="B1031:B1032"/>
    <mergeCell ref="B1033:B1034"/>
    <mergeCell ref="A1022:A1025"/>
    <mergeCell ref="B1022:B1023"/>
    <mergeCell ref="B1024:B1025"/>
    <mergeCell ref="B1028:F1028"/>
    <mergeCell ref="A1014:A1017"/>
    <mergeCell ref="B1014:B1015"/>
    <mergeCell ref="B1016:B1017"/>
    <mergeCell ref="A1018:A1021"/>
    <mergeCell ref="B1018:B1019"/>
    <mergeCell ref="B1020:B1021"/>
    <mergeCell ref="A1008:F1008"/>
    <mergeCell ref="A1009:C1009"/>
    <mergeCell ref="A1010:A1013"/>
    <mergeCell ref="B1010:B1011"/>
    <mergeCell ref="B1012:B1013"/>
    <mergeCell ref="A1001:A1004"/>
    <mergeCell ref="B1001:B1002"/>
    <mergeCell ref="B1003:B1004"/>
    <mergeCell ref="B1007:F1007"/>
    <mergeCell ref="A993:A996"/>
    <mergeCell ref="B993:B994"/>
    <mergeCell ref="B995:B996"/>
    <mergeCell ref="A997:A1000"/>
    <mergeCell ref="B997:B998"/>
    <mergeCell ref="B999:B1000"/>
    <mergeCell ref="A987:F987"/>
    <mergeCell ref="A988:C988"/>
    <mergeCell ref="A989:A992"/>
    <mergeCell ref="B989:B990"/>
    <mergeCell ref="B991:B992"/>
    <mergeCell ref="A981:A984"/>
    <mergeCell ref="B981:B982"/>
    <mergeCell ref="B983:B984"/>
    <mergeCell ref="B986:F986"/>
    <mergeCell ref="A973:A976"/>
    <mergeCell ref="B973:B974"/>
    <mergeCell ref="B975:B976"/>
    <mergeCell ref="A977:A980"/>
    <mergeCell ref="B977:B978"/>
    <mergeCell ref="B979:B980"/>
    <mergeCell ref="A967:F967"/>
    <mergeCell ref="A968:C968"/>
    <mergeCell ref="A969:A972"/>
    <mergeCell ref="B969:B970"/>
    <mergeCell ref="B971:B972"/>
    <mergeCell ref="A960:A963"/>
    <mergeCell ref="B960:B961"/>
    <mergeCell ref="B962:B963"/>
    <mergeCell ref="B966:F966"/>
    <mergeCell ref="A952:A955"/>
    <mergeCell ref="B952:B953"/>
    <mergeCell ref="B954:B955"/>
    <mergeCell ref="A956:A959"/>
    <mergeCell ref="B956:B957"/>
    <mergeCell ref="B958:B959"/>
    <mergeCell ref="A946:F946"/>
    <mergeCell ref="A947:C947"/>
    <mergeCell ref="A948:A951"/>
    <mergeCell ref="B948:B949"/>
    <mergeCell ref="B950:B951"/>
    <mergeCell ref="A939:A942"/>
    <mergeCell ref="B939:B940"/>
    <mergeCell ref="B941:B942"/>
    <mergeCell ref="B945:F945"/>
    <mergeCell ref="A931:A934"/>
    <mergeCell ref="B931:B932"/>
    <mergeCell ref="B933:B934"/>
    <mergeCell ref="A935:A938"/>
    <mergeCell ref="B935:B936"/>
    <mergeCell ref="B937:B938"/>
    <mergeCell ref="A925:F925"/>
    <mergeCell ref="A926:C926"/>
    <mergeCell ref="A927:A930"/>
    <mergeCell ref="B927:B928"/>
    <mergeCell ref="B929:B930"/>
    <mergeCell ref="A919:A922"/>
    <mergeCell ref="B919:B920"/>
    <mergeCell ref="B921:B922"/>
    <mergeCell ref="B924:F924"/>
    <mergeCell ref="A911:A914"/>
    <mergeCell ref="B911:B912"/>
    <mergeCell ref="B913:B914"/>
    <mergeCell ref="A915:A918"/>
    <mergeCell ref="B915:B916"/>
    <mergeCell ref="B917:B918"/>
    <mergeCell ref="A905:F905"/>
    <mergeCell ref="A906:C906"/>
    <mergeCell ref="A907:A910"/>
    <mergeCell ref="B907:B908"/>
    <mergeCell ref="B909:B910"/>
    <mergeCell ref="A898:A901"/>
    <mergeCell ref="B898:B899"/>
    <mergeCell ref="B900:B901"/>
    <mergeCell ref="B904:F904"/>
    <mergeCell ref="A890:A893"/>
    <mergeCell ref="B890:B891"/>
    <mergeCell ref="B892:B893"/>
    <mergeCell ref="A894:A897"/>
    <mergeCell ref="B894:B895"/>
    <mergeCell ref="B896:B897"/>
    <mergeCell ref="A884:F884"/>
    <mergeCell ref="A885:C885"/>
    <mergeCell ref="A886:A889"/>
    <mergeCell ref="B886:B887"/>
    <mergeCell ref="B888:B889"/>
    <mergeCell ref="A877:A880"/>
    <mergeCell ref="B877:B878"/>
    <mergeCell ref="B879:B880"/>
    <mergeCell ref="B883:F883"/>
    <mergeCell ref="A869:A872"/>
    <mergeCell ref="B869:B870"/>
    <mergeCell ref="B871:B872"/>
    <mergeCell ref="A873:A876"/>
    <mergeCell ref="B873:B874"/>
    <mergeCell ref="B875:B876"/>
    <mergeCell ref="A863:F863"/>
    <mergeCell ref="A864:C864"/>
    <mergeCell ref="A865:A868"/>
    <mergeCell ref="B865:B866"/>
    <mergeCell ref="B867:B868"/>
    <mergeCell ref="A857:A860"/>
    <mergeCell ref="B857:B858"/>
    <mergeCell ref="B859:B860"/>
    <mergeCell ref="B862:F862"/>
    <mergeCell ref="A849:A852"/>
    <mergeCell ref="B849:B850"/>
    <mergeCell ref="B851:B852"/>
    <mergeCell ref="A853:A856"/>
    <mergeCell ref="B853:B854"/>
    <mergeCell ref="B855:B856"/>
    <mergeCell ref="A843:F843"/>
    <mergeCell ref="A844:C844"/>
    <mergeCell ref="A845:A848"/>
    <mergeCell ref="B845:B846"/>
    <mergeCell ref="B847:B848"/>
    <mergeCell ref="A836:A839"/>
    <mergeCell ref="B836:B837"/>
    <mergeCell ref="B838:B839"/>
    <mergeCell ref="B842:F842"/>
    <mergeCell ref="A828:A831"/>
    <mergeCell ref="B828:B829"/>
    <mergeCell ref="B830:B831"/>
    <mergeCell ref="A832:A835"/>
    <mergeCell ref="B832:B833"/>
    <mergeCell ref="B834:B835"/>
    <mergeCell ref="A822:F822"/>
    <mergeCell ref="A823:C823"/>
    <mergeCell ref="A824:A827"/>
    <mergeCell ref="B824:B825"/>
    <mergeCell ref="B826:B827"/>
    <mergeCell ref="A815:A818"/>
    <mergeCell ref="B815:B816"/>
    <mergeCell ref="B817:B818"/>
    <mergeCell ref="B821:F821"/>
    <mergeCell ref="A807:A810"/>
    <mergeCell ref="B807:B808"/>
    <mergeCell ref="B809:B810"/>
    <mergeCell ref="A811:A814"/>
    <mergeCell ref="B811:B812"/>
    <mergeCell ref="B813:B814"/>
    <mergeCell ref="A801:F801"/>
    <mergeCell ref="A802:C802"/>
    <mergeCell ref="A803:A806"/>
    <mergeCell ref="B803:B804"/>
    <mergeCell ref="B805:B806"/>
    <mergeCell ref="A795:A798"/>
    <mergeCell ref="B795:B796"/>
    <mergeCell ref="B797:B798"/>
    <mergeCell ref="B800:F800"/>
    <mergeCell ref="A787:A790"/>
    <mergeCell ref="B787:B788"/>
    <mergeCell ref="B789:B790"/>
    <mergeCell ref="A791:A794"/>
    <mergeCell ref="B791:B792"/>
    <mergeCell ref="B793:B794"/>
    <mergeCell ref="A781:F781"/>
    <mergeCell ref="A782:C782"/>
    <mergeCell ref="A783:A786"/>
    <mergeCell ref="B783:B784"/>
    <mergeCell ref="B785:B786"/>
    <mergeCell ref="A774:A777"/>
    <mergeCell ref="B774:B775"/>
    <mergeCell ref="B776:B777"/>
    <mergeCell ref="B780:F780"/>
    <mergeCell ref="A766:A769"/>
    <mergeCell ref="B766:B767"/>
    <mergeCell ref="B768:B769"/>
    <mergeCell ref="A770:A773"/>
    <mergeCell ref="B770:B771"/>
    <mergeCell ref="B772:B773"/>
    <mergeCell ref="A760:F760"/>
    <mergeCell ref="A761:C761"/>
    <mergeCell ref="A762:A765"/>
    <mergeCell ref="B762:B763"/>
    <mergeCell ref="B764:B765"/>
    <mergeCell ref="A753:A756"/>
    <mergeCell ref="B753:B754"/>
    <mergeCell ref="B755:B756"/>
    <mergeCell ref="B759:F759"/>
    <mergeCell ref="A745:A748"/>
    <mergeCell ref="B745:B746"/>
    <mergeCell ref="B747:B748"/>
    <mergeCell ref="A749:A752"/>
    <mergeCell ref="B749:B750"/>
    <mergeCell ref="B751:B752"/>
    <mergeCell ref="A739:F739"/>
    <mergeCell ref="A740:C740"/>
    <mergeCell ref="A741:A744"/>
    <mergeCell ref="B741:B742"/>
    <mergeCell ref="B743:B744"/>
    <mergeCell ref="A733:A736"/>
    <mergeCell ref="B733:B734"/>
    <mergeCell ref="B735:B736"/>
    <mergeCell ref="B738:F738"/>
    <mergeCell ref="A725:A728"/>
    <mergeCell ref="B725:B726"/>
    <mergeCell ref="B727:B728"/>
    <mergeCell ref="A729:A732"/>
    <mergeCell ref="B729:B730"/>
    <mergeCell ref="B731:B732"/>
    <mergeCell ref="A719:F719"/>
    <mergeCell ref="A720:C720"/>
    <mergeCell ref="A721:A724"/>
    <mergeCell ref="B721:B722"/>
    <mergeCell ref="B723:B724"/>
    <mergeCell ref="A712:A715"/>
    <mergeCell ref="B712:B713"/>
    <mergeCell ref="B714:B715"/>
    <mergeCell ref="B718:F718"/>
    <mergeCell ref="A704:A707"/>
    <mergeCell ref="B704:B705"/>
    <mergeCell ref="B706:B707"/>
    <mergeCell ref="A708:A711"/>
    <mergeCell ref="B708:B709"/>
    <mergeCell ref="B710:B711"/>
    <mergeCell ref="A698:F698"/>
    <mergeCell ref="A699:C699"/>
    <mergeCell ref="A700:A703"/>
    <mergeCell ref="B700:B701"/>
    <mergeCell ref="B702:B703"/>
    <mergeCell ref="A691:A694"/>
    <mergeCell ref="B691:B692"/>
    <mergeCell ref="B693:B694"/>
    <mergeCell ref="B697:F697"/>
    <mergeCell ref="A683:A686"/>
    <mergeCell ref="B683:B684"/>
    <mergeCell ref="B685:B686"/>
    <mergeCell ref="A687:A690"/>
    <mergeCell ref="B687:B688"/>
    <mergeCell ref="B689:B690"/>
    <mergeCell ref="A677:F677"/>
    <mergeCell ref="A678:C678"/>
    <mergeCell ref="A679:A682"/>
    <mergeCell ref="B679:B680"/>
    <mergeCell ref="B681:B682"/>
    <mergeCell ref="A671:A674"/>
    <mergeCell ref="B671:B672"/>
    <mergeCell ref="B673:B674"/>
    <mergeCell ref="B676:F676"/>
    <mergeCell ref="A663:A666"/>
    <mergeCell ref="B663:B664"/>
    <mergeCell ref="B665:B666"/>
    <mergeCell ref="A667:A670"/>
    <mergeCell ref="B667:B668"/>
    <mergeCell ref="B669:B670"/>
    <mergeCell ref="A657:F657"/>
    <mergeCell ref="A658:C658"/>
    <mergeCell ref="A659:A662"/>
    <mergeCell ref="B659:B660"/>
    <mergeCell ref="B661:B662"/>
    <mergeCell ref="A650:A653"/>
    <mergeCell ref="B650:B651"/>
    <mergeCell ref="B652:B653"/>
    <mergeCell ref="B656:F656"/>
    <mergeCell ref="A642:A645"/>
    <mergeCell ref="B642:B643"/>
    <mergeCell ref="B644:B645"/>
    <mergeCell ref="A646:A649"/>
    <mergeCell ref="B646:B647"/>
    <mergeCell ref="B648:B649"/>
    <mergeCell ref="A636:F636"/>
    <mergeCell ref="A637:C637"/>
    <mergeCell ref="A638:A641"/>
    <mergeCell ref="B638:B639"/>
    <mergeCell ref="B640:B641"/>
    <mergeCell ref="A629:A632"/>
    <mergeCell ref="B629:B630"/>
    <mergeCell ref="B631:B632"/>
    <mergeCell ref="B635:F635"/>
    <mergeCell ref="A621:A624"/>
    <mergeCell ref="B621:B622"/>
    <mergeCell ref="B623:B624"/>
    <mergeCell ref="A625:A628"/>
    <mergeCell ref="B625:B626"/>
    <mergeCell ref="B627:B628"/>
    <mergeCell ref="A615:F615"/>
    <mergeCell ref="A616:C616"/>
    <mergeCell ref="A617:A620"/>
    <mergeCell ref="B617:B618"/>
    <mergeCell ref="B619:B620"/>
    <mergeCell ref="A609:A612"/>
    <mergeCell ref="B609:B610"/>
    <mergeCell ref="B611:B612"/>
    <mergeCell ref="B614:F614"/>
    <mergeCell ref="A601:A604"/>
    <mergeCell ref="B601:B602"/>
    <mergeCell ref="B603:B604"/>
    <mergeCell ref="A605:A608"/>
    <mergeCell ref="B605:B606"/>
    <mergeCell ref="B607:B608"/>
    <mergeCell ref="A595:F595"/>
    <mergeCell ref="A596:C596"/>
    <mergeCell ref="A597:A600"/>
    <mergeCell ref="B597:B598"/>
    <mergeCell ref="B599:B600"/>
    <mergeCell ref="A588:A591"/>
    <mergeCell ref="B588:B589"/>
    <mergeCell ref="B590:B591"/>
    <mergeCell ref="B594:F594"/>
    <mergeCell ref="A580:A583"/>
    <mergeCell ref="B580:B581"/>
    <mergeCell ref="B582:B583"/>
    <mergeCell ref="A584:A587"/>
    <mergeCell ref="B584:B585"/>
    <mergeCell ref="B586:B587"/>
    <mergeCell ref="A574:F574"/>
    <mergeCell ref="A575:C575"/>
    <mergeCell ref="A576:A579"/>
    <mergeCell ref="B576:B577"/>
    <mergeCell ref="B578:B579"/>
    <mergeCell ref="A567:A570"/>
    <mergeCell ref="B567:B568"/>
    <mergeCell ref="B569:B570"/>
    <mergeCell ref="B573:F573"/>
    <mergeCell ref="A559:A562"/>
    <mergeCell ref="B559:B560"/>
    <mergeCell ref="B561:B562"/>
    <mergeCell ref="A563:A566"/>
    <mergeCell ref="B563:B564"/>
    <mergeCell ref="B565:B566"/>
    <mergeCell ref="A553:F553"/>
    <mergeCell ref="A554:C554"/>
    <mergeCell ref="A555:A558"/>
    <mergeCell ref="B555:B556"/>
    <mergeCell ref="B557:B558"/>
    <mergeCell ref="A547:A550"/>
    <mergeCell ref="B547:B548"/>
    <mergeCell ref="B549:B550"/>
    <mergeCell ref="B552:F552"/>
    <mergeCell ref="A539:A542"/>
    <mergeCell ref="B539:B540"/>
    <mergeCell ref="B541:B542"/>
    <mergeCell ref="A543:A546"/>
    <mergeCell ref="B543:B544"/>
    <mergeCell ref="B545:B546"/>
    <mergeCell ref="A533:F533"/>
    <mergeCell ref="A534:C534"/>
    <mergeCell ref="A535:A538"/>
    <mergeCell ref="B535:B536"/>
    <mergeCell ref="B537:B538"/>
    <mergeCell ref="A526:A529"/>
    <mergeCell ref="B526:B527"/>
    <mergeCell ref="B528:B529"/>
    <mergeCell ref="B532:F532"/>
    <mergeCell ref="A518:A521"/>
    <mergeCell ref="B518:B519"/>
    <mergeCell ref="B520:B521"/>
    <mergeCell ref="A522:A525"/>
    <mergeCell ref="B522:B523"/>
    <mergeCell ref="B524:B525"/>
    <mergeCell ref="A512:F512"/>
    <mergeCell ref="A513:C513"/>
    <mergeCell ref="A514:A517"/>
    <mergeCell ref="B514:B515"/>
    <mergeCell ref="B516:B517"/>
    <mergeCell ref="A505:A508"/>
    <mergeCell ref="B505:B506"/>
    <mergeCell ref="B507:B508"/>
    <mergeCell ref="B511:F511"/>
    <mergeCell ref="A497:A500"/>
    <mergeCell ref="B497:B498"/>
    <mergeCell ref="B499:B500"/>
    <mergeCell ref="A501:A504"/>
    <mergeCell ref="B501:B502"/>
    <mergeCell ref="B503:B504"/>
    <mergeCell ref="A491:F491"/>
    <mergeCell ref="A492:C492"/>
    <mergeCell ref="A493:A496"/>
    <mergeCell ref="B493:B494"/>
    <mergeCell ref="B495:B496"/>
    <mergeCell ref="A485:A488"/>
    <mergeCell ref="B485:B486"/>
    <mergeCell ref="B487:B488"/>
    <mergeCell ref="B490:F490"/>
    <mergeCell ref="A477:A480"/>
    <mergeCell ref="B477:B478"/>
    <mergeCell ref="B479:B480"/>
    <mergeCell ref="A481:A484"/>
    <mergeCell ref="B481:B482"/>
    <mergeCell ref="B483:B484"/>
    <mergeCell ref="A471:F471"/>
    <mergeCell ref="A472:C472"/>
    <mergeCell ref="A473:A476"/>
    <mergeCell ref="B473:B474"/>
    <mergeCell ref="B475:B476"/>
    <mergeCell ref="A464:A467"/>
    <mergeCell ref="B464:B465"/>
    <mergeCell ref="B466:B467"/>
    <mergeCell ref="B470:F470"/>
    <mergeCell ref="A456:A459"/>
    <mergeCell ref="B456:B457"/>
    <mergeCell ref="B458:B459"/>
    <mergeCell ref="A460:A463"/>
    <mergeCell ref="B460:B461"/>
    <mergeCell ref="B462:B463"/>
    <mergeCell ref="A450:F450"/>
    <mergeCell ref="A451:C451"/>
    <mergeCell ref="A452:A455"/>
    <mergeCell ref="B452:B453"/>
    <mergeCell ref="B454:B455"/>
    <mergeCell ref="A443:A446"/>
    <mergeCell ref="B443:B444"/>
    <mergeCell ref="B445:B446"/>
    <mergeCell ref="B449:F449"/>
    <mergeCell ref="A435:A438"/>
    <mergeCell ref="B435:B436"/>
    <mergeCell ref="B437:B438"/>
    <mergeCell ref="A439:A442"/>
    <mergeCell ref="B439:B440"/>
    <mergeCell ref="B441:B442"/>
    <mergeCell ref="A429:F429"/>
    <mergeCell ref="A430:C430"/>
    <mergeCell ref="A431:A434"/>
    <mergeCell ref="B431:B432"/>
    <mergeCell ref="B433:B434"/>
    <mergeCell ref="A423:A426"/>
    <mergeCell ref="B423:B424"/>
    <mergeCell ref="B425:B426"/>
    <mergeCell ref="B428:F428"/>
    <mergeCell ref="A415:A418"/>
    <mergeCell ref="B415:B416"/>
    <mergeCell ref="B417:B418"/>
    <mergeCell ref="A419:A422"/>
    <mergeCell ref="B419:B420"/>
    <mergeCell ref="B421:B422"/>
    <mergeCell ref="A409:F409"/>
    <mergeCell ref="A410:C410"/>
    <mergeCell ref="A411:A414"/>
    <mergeCell ref="B411:B412"/>
    <mergeCell ref="B413:B414"/>
    <mergeCell ref="A402:A405"/>
    <mergeCell ref="B402:B403"/>
    <mergeCell ref="B404:B405"/>
    <mergeCell ref="B408:F408"/>
    <mergeCell ref="A394:A397"/>
    <mergeCell ref="B394:B395"/>
    <mergeCell ref="B396:B397"/>
    <mergeCell ref="A398:A401"/>
    <mergeCell ref="B398:B399"/>
    <mergeCell ref="B400:B401"/>
    <mergeCell ref="A388:F388"/>
    <mergeCell ref="A389:C389"/>
    <mergeCell ref="A390:A393"/>
    <mergeCell ref="B390:B391"/>
    <mergeCell ref="B392:B393"/>
    <mergeCell ref="A381:A384"/>
    <mergeCell ref="B381:B382"/>
    <mergeCell ref="B383:B384"/>
    <mergeCell ref="B387:F387"/>
    <mergeCell ref="A373:A376"/>
    <mergeCell ref="B373:B374"/>
    <mergeCell ref="B375:B376"/>
    <mergeCell ref="A377:A380"/>
    <mergeCell ref="B377:B378"/>
    <mergeCell ref="B379:B380"/>
    <mergeCell ref="A367:F367"/>
    <mergeCell ref="A368:C368"/>
    <mergeCell ref="A369:A372"/>
    <mergeCell ref="B369:B370"/>
    <mergeCell ref="B371:B372"/>
    <mergeCell ref="A361:A364"/>
    <mergeCell ref="B361:B362"/>
    <mergeCell ref="B363:B364"/>
    <mergeCell ref="B366:F366"/>
    <mergeCell ref="A353:A356"/>
    <mergeCell ref="B353:B354"/>
    <mergeCell ref="B355:B356"/>
    <mergeCell ref="A357:A360"/>
    <mergeCell ref="B357:B358"/>
    <mergeCell ref="B359:B360"/>
    <mergeCell ref="A347:F347"/>
    <mergeCell ref="A348:C348"/>
    <mergeCell ref="A349:A352"/>
    <mergeCell ref="B349:B350"/>
    <mergeCell ref="B351:B352"/>
    <mergeCell ref="A340:A343"/>
    <mergeCell ref="B340:B341"/>
    <mergeCell ref="B342:B343"/>
    <mergeCell ref="B346:F346"/>
    <mergeCell ref="A332:A335"/>
    <mergeCell ref="B332:B333"/>
    <mergeCell ref="B334:B335"/>
    <mergeCell ref="A336:A339"/>
    <mergeCell ref="B336:B337"/>
    <mergeCell ref="B338:B339"/>
    <mergeCell ref="A326:F326"/>
    <mergeCell ref="A327:C327"/>
    <mergeCell ref="A328:A331"/>
    <mergeCell ref="B328:B329"/>
    <mergeCell ref="B330:B331"/>
    <mergeCell ref="A319:A322"/>
    <mergeCell ref="B319:B320"/>
    <mergeCell ref="B321:B322"/>
    <mergeCell ref="B325:F325"/>
    <mergeCell ref="A311:A314"/>
    <mergeCell ref="B311:B312"/>
    <mergeCell ref="B313:B314"/>
    <mergeCell ref="A315:A318"/>
    <mergeCell ref="B315:B316"/>
    <mergeCell ref="B317:B318"/>
    <mergeCell ref="A305:F305"/>
    <mergeCell ref="A306:C306"/>
    <mergeCell ref="A307:A310"/>
    <mergeCell ref="B307:B308"/>
    <mergeCell ref="B309:B310"/>
    <mergeCell ref="A299:A302"/>
    <mergeCell ref="B299:B300"/>
    <mergeCell ref="B301:B302"/>
    <mergeCell ref="B304:F304"/>
    <mergeCell ref="A291:A294"/>
    <mergeCell ref="B291:B292"/>
    <mergeCell ref="B293:B294"/>
    <mergeCell ref="A295:A298"/>
    <mergeCell ref="B295:B296"/>
    <mergeCell ref="B297:B298"/>
    <mergeCell ref="A285:F285"/>
    <mergeCell ref="A286:C286"/>
    <mergeCell ref="A287:A290"/>
    <mergeCell ref="B287:B288"/>
    <mergeCell ref="B289:B290"/>
    <mergeCell ref="A278:A281"/>
    <mergeCell ref="B278:B279"/>
    <mergeCell ref="B280:B281"/>
    <mergeCell ref="B284:F284"/>
    <mergeCell ref="A270:A273"/>
    <mergeCell ref="B270:B271"/>
    <mergeCell ref="B272:B273"/>
    <mergeCell ref="A274:A277"/>
    <mergeCell ref="B274:B275"/>
    <mergeCell ref="B276:B277"/>
    <mergeCell ref="A264:F264"/>
    <mergeCell ref="A265:C265"/>
    <mergeCell ref="A266:A269"/>
    <mergeCell ref="B266:B267"/>
    <mergeCell ref="B268:B269"/>
    <mergeCell ref="A257:A260"/>
    <mergeCell ref="B257:B258"/>
    <mergeCell ref="B259:B260"/>
    <mergeCell ref="B263:F263"/>
    <mergeCell ref="A249:A252"/>
    <mergeCell ref="B249:B250"/>
    <mergeCell ref="B251:B252"/>
    <mergeCell ref="A253:A256"/>
    <mergeCell ref="B253:B254"/>
    <mergeCell ref="B255:B256"/>
    <mergeCell ref="A243:F243"/>
    <mergeCell ref="A244:C244"/>
    <mergeCell ref="A245:A248"/>
    <mergeCell ref="B245:B246"/>
    <mergeCell ref="B247:B248"/>
    <mergeCell ref="A237:A240"/>
    <mergeCell ref="B237:B238"/>
    <mergeCell ref="B239:B240"/>
    <mergeCell ref="B242:F242"/>
    <mergeCell ref="A229:A232"/>
    <mergeCell ref="B229:B230"/>
    <mergeCell ref="B231:B232"/>
    <mergeCell ref="A233:A236"/>
    <mergeCell ref="B233:B234"/>
    <mergeCell ref="B235:B236"/>
    <mergeCell ref="A223:F223"/>
    <mergeCell ref="A224:C224"/>
    <mergeCell ref="A225:A228"/>
    <mergeCell ref="B225:B226"/>
    <mergeCell ref="B227:B228"/>
    <mergeCell ref="A216:A219"/>
    <mergeCell ref="B216:B217"/>
    <mergeCell ref="B218:B219"/>
    <mergeCell ref="B222:F222"/>
    <mergeCell ref="A208:A211"/>
    <mergeCell ref="B208:B209"/>
    <mergeCell ref="B210:B211"/>
    <mergeCell ref="A212:A215"/>
    <mergeCell ref="B212:B213"/>
    <mergeCell ref="B214:B215"/>
    <mergeCell ref="A202:F202"/>
    <mergeCell ref="A203:C203"/>
    <mergeCell ref="A204:A207"/>
    <mergeCell ref="B204:B205"/>
    <mergeCell ref="B206:B207"/>
    <mergeCell ref="A195:A198"/>
    <mergeCell ref="B195:B196"/>
    <mergeCell ref="B197:B198"/>
    <mergeCell ref="B201:F201"/>
    <mergeCell ref="A187:A190"/>
    <mergeCell ref="B187:B188"/>
    <mergeCell ref="B189:B190"/>
    <mergeCell ref="A191:A194"/>
    <mergeCell ref="B191:B192"/>
    <mergeCell ref="B193:B194"/>
    <mergeCell ref="A181:F181"/>
    <mergeCell ref="A182:C182"/>
    <mergeCell ref="A183:A186"/>
    <mergeCell ref="B183:B184"/>
    <mergeCell ref="B185:B186"/>
    <mergeCell ref="A175:A178"/>
    <mergeCell ref="B175:B176"/>
    <mergeCell ref="B177:B178"/>
    <mergeCell ref="B180:F180"/>
    <mergeCell ref="A167:A170"/>
    <mergeCell ref="B167:B168"/>
    <mergeCell ref="B169:B170"/>
    <mergeCell ref="A171:A174"/>
    <mergeCell ref="B171:B172"/>
    <mergeCell ref="B173:B174"/>
    <mergeCell ref="A161:F161"/>
    <mergeCell ref="A162:C162"/>
    <mergeCell ref="A163:A166"/>
    <mergeCell ref="B163:B164"/>
    <mergeCell ref="B165:B166"/>
    <mergeCell ref="A154:A157"/>
    <mergeCell ref="B154:B155"/>
    <mergeCell ref="B156:B157"/>
    <mergeCell ref="B160:F160"/>
    <mergeCell ref="A146:A149"/>
    <mergeCell ref="B146:B147"/>
    <mergeCell ref="B148:B149"/>
    <mergeCell ref="A150:A153"/>
    <mergeCell ref="B150:B151"/>
    <mergeCell ref="B152:B153"/>
    <mergeCell ref="A140:F140"/>
    <mergeCell ref="A141:C141"/>
    <mergeCell ref="A142:A145"/>
    <mergeCell ref="B142:B143"/>
    <mergeCell ref="B144:B145"/>
    <mergeCell ref="A133:A136"/>
    <mergeCell ref="B133:B134"/>
    <mergeCell ref="B135:B136"/>
    <mergeCell ref="B139:F139"/>
    <mergeCell ref="A125:A128"/>
    <mergeCell ref="B125:B126"/>
    <mergeCell ref="B127:B128"/>
    <mergeCell ref="A129:A132"/>
    <mergeCell ref="B129:B130"/>
    <mergeCell ref="B131:B132"/>
    <mergeCell ref="A119:F119"/>
    <mergeCell ref="A120:C120"/>
    <mergeCell ref="A121:A124"/>
    <mergeCell ref="B121:B122"/>
    <mergeCell ref="B123:B124"/>
    <mergeCell ref="A113:A116"/>
    <mergeCell ref="B113:B114"/>
    <mergeCell ref="B115:B116"/>
    <mergeCell ref="B118:F118"/>
    <mergeCell ref="A105:A108"/>
    <mergeCell ref="B105:B106"/>
    <mergeCell ref="B107:B108"/>
    <mergeCell ref="A109:A112"/>
    <mergeCell ref="B109:B110"/>
    <mergeCell ref="B111:B112"/>
    <mergeCell ref="A99:F99"/>
    <mergeCell ref="A100:C100"/>
    <mergeCell ref="A101:A104"/>
    <mergeCell ref="B101:B102"/>
    <mergeCell ref="B103:B104"/>
    <mergeCell ref="A92:A95"/>
    <mergeCell ref="B92:B93"/>
    <mergeCell ref="B94:B95"/>
    <mergeCell ref="B98:F98"/>
    <mergeCell ref="A84:A87"/>
    <mergeCell ref="B84:B85"/>
    <mergeCell ref="B86:B87"/>
    <mergeCell ref="A88:A91"/>
    <mergeCell ref="B88:B89"/>
    <mergeCell ref="B90:B91"/>
    <mergeCell ref="A78:F78"/>
    <mergeCell ref="A79:C79"/>
    <mergeCell ref="A80:A83"/>
    <mergeCell ref="B80:B81"/>
    <mergeCell ref="B82:B83"/>
    <mergeCell ref="A71:A74"/>
    <mergeCell ref="B71:B72"/>
    <mergeCell ref="B73:B74"/>
    <mergeCell ref="B77:F77"/>
    <mergeCell ref="A63:A66"/>
    <mergeCell ref="B63:B64"/>
    <mergeCell ref="B65:B66"/>
    <mergeCell ref="A67:A70"/>
    <mergeCell ref="B67:B68"/>
    <mergeCell ref="B69:B70"/>
    <mergeCell ref="A57:F57"/>
    <mergeCell ref="A58:C58"/>
    <mergeCell ref="A59:A62"/>
    <mergeCell ref="B59:B60"/>
    <mergeCell ref="B61:B62"/>
    <mergeCell ref="B56:F56"/>
    <mergeCell ref="A6:B6"/>
    <mergeCell ref="A4:B4"/>
    <mergeCell ref="A5:B5"/>
    <mergeCell ref="A16:B16"/>
    <mergeCell ref="A15:B15"/>
    <mergeCell ref="A14:B14"/>
    <mergeCell ref="A13:B13"/>
    <mergeCell ref="A12:B12"/>
    <mergeCell ref="A11:B11"/>
    <mergeCell ref="A10:B10"/>
    <mergeCell ref="A54:B54"/>
    <mergeCell ref="A53:B53"/>
    <mergeCell ref="A8:B8"/>
    <mergeCell ref="A44:B44"/>
    <mergeCell ref="A43:B43"/>
    <mergeCell ref="A42:B42"/>
    <mergeCell ref="A41:B41"/>
    <mergeCell ref="A40:B40"/>
    <mergeCell ref="A39:B39"/>
    <mergeCell ref="A7:B7"/>
    <mergeCell ref="A9:B9"/>
    <mergeCell ref="A52:B52"/>
    <mergeCell ref="A51:B51"/>
    <mergeCell ref="A50:B50"/>
    <mergeCell ref="A49:B49"/>
    <mergeCell ref="A48:B48"/>
    <mergeCell ref="A47:B47"/>
    <mergeCell ref="A46:B46"/>
    <mergeCell ref="A45:B45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3:B3"/>
    <mergeCell ref="E3:F3"/>
    <mergeCell ref="E10:F10"/>
    <mergeCell ref="E17:F17"/>
    <mergeCell ref="E16:F16"/>
    <mergeCell ref="E15:F15"/>
    <mergeCell ref="E14:F14"/>
    <mergeCell ref="E5:F5"/>
    <mergeCell ref="E20:F20"/>
    <mergeCell ref="E19:F19"/>
    <mergeCell ref="E18:F18"/>
    <mergeCell ref="E25:F25"/>
    <mergeCell ref="E24:F24"/>
    <mergeCell ref="E23:F23"/>
    <mergeCell ref="E22:F22"/>
    <mergeCell ref="E4:F4"/>
    <mergeCell ref="E26:F26"/>
    <mergeCell ref="E9:F9"/>
    <mergeCell ref="E8:F8"/>
    <mergeCell ref="E7:F7"/>
    <mergeCell ref="E6:F6"/>
    <mergeCell ref="E13:F13"/>
    <mergeCell ref="E12:F12"/>
    <mergeCell ref="E11:F11"/>
    <mergeCell ref="E21:F21"/>
  </mergeCells>
  <printOptions/>
  <pageMargins left="0.63" right="0.53" top="0.24" bottom="0.28" header="0.24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30" sqref="D30"/>
    </sheetView>
  </sheetViews>
  <sheetFormatPr defaultColWidth="9.140625" defaultRowHeight="12.75"/>
  <cols>
    <col min="1" max="1" width="19.57421875" style="0" customWidth="1"/>
    <col min="2" max="2" width="14.28125" style="0" customWidth="1"/>
    <col min="3" max="3" width="10.140625" style="0" customWidth="1"/>
    <col min="4" max="4" width="15.57421875" style="0" customWidth="1"/>
    <col min="5" max="5" width="7.57421875" style="0" customWidth="1"/>
    <col min="6" max="6" width="15.57421875" style="0" customWidth="1"/>
    <col min="7" max="7" width="7.57421875" style="0" customWidth="1"/>
    <col min="8" max="8" width="15.57421875" style="0" customWidth="1"/>
    <col min="9" max="9" width="7.57421875" style="0" customWidth="1"/>
  </cols>
  <sheetData>
    <row r="1" spans="1:9" ht="10.5" customHeight="1">
      <c r="A1" s="93"/>
      <c r="B1" s="93"/>
      <c r="C1" s="93"/>
      <c r="D1" s="93"/>
      <c r="E1" s="93"/>
      <c r="F1" s="93"/>
      <c r="G1" s="93"/>
      <c r="H1" s="93"/>
      <c r="I1" s="93"/>
    </row>
    <row r="2" spans="1:9" s="96" customFormat="1" ht="15.75">
      <c r="A2" s="94" t="s">
        <v>162</v>
      </c>
      <c r="B2" s="95"/>
      <c r="C2" s="95"/>
      <c r="D2" s="95"/>
      <c r="E2" s="95"/>
      <c r="F2" s="95"/>
      <c r="G2" s="95"/>
      <c r="H2" s="95"/>
      <c r="I2" s="95"/>
    </row>
    <row r="3" spans="1:9" ht="13.5" thickBot="1">
      <c r="A3" s="69"/>
      <c r="B3" s="69"/>
      <c r="C3" s="69"/>
      <c r="D3" s="69"/>
      <c r="E3" s="69"/>
      <c r="F3" s="69"/>
      <c r="G3" s="69"/>
      <c r="H3" s="69"/>
      <c r="I3" s="69"/>
    </row>
    <row r="4" spans="1:9" ht="16.5" thickBot="1">
      <c r="A4" s="97" t="s">
        <v>2</v>
      </c>
      <c r="B4" s="98"/>
      <c r="C4" s="98"/>
      <c r="D4" s="99" t="s">
        <v>163</v>
      </c>
      <c r="E4" s="100" t="s">
        <v>164</v>
      </c>
      <c r="F4" s="101" t="s">
        <v>4</v>
      </c>
      <c r="G4" s="102" t="s">
        <v>164</v>
      </c>
      <c r="H4" s="99" t="s">
        <v>5</v>
      </c>
      <c r="I4" s="103" t="s">
        <v>164</v>
      </c>
    </row>
    <row r="5" spans="1:9" ht="12.75">
      <c r="A5" s="80" t="s">
        <v>6</v>
      </c>
      <c r="B5" s="83" t="s">
        <v>7</v>
      </c>
      <c r="C5" s="104" t="s">
        <v>8</v>
      </c>
      <c r="D5" s="105">
        <v>33</v>
      </c>
      <c r="E5" s="106">
        <f>D5/D17</f>
        <v>0.2185430463576159</v>
      </c>
      <c r="F5" s="107">
        <v>925</v>
      </c>
      <c r="G5" s="106">
        <f>F5/F17</f>
        <v>0.12426114991939817</v>
      </c>
      <c r="H5" s="105">
        <v>9</v>
      </c>
      <c r="I5" s="106">
        <f>H5/H17</f>
        <v>0.23684210526315788</v>
      </c>
    </row>
    <row r="6" spans="1:9" ht="12.75">
      <c r="A6" s="81"/>
      <c r="B6" s="84"/>
      <c r="C6" s="108" t="s">
        <v>9</v>
      </c>
      <c r="D6" s="109">
        <v>1216843</v>
      </c>
      <c r="E6" s="110">
        <f>D6/D18</f>
        <v>0.7585049851489623</v>
      </c>
      <c r="F6" s="111">
        <v>5712471.6</v>
      </c>
      <c r="G6" s="110">
        <f>F6/F18</f>
        <v>0.4022222134020408</v>
      </c>
      <c r="H6" s="109">
        <v>148432</v>
      </c>
      <c r="I6" s="110">
        <f>H6/H18</f>
        <v>0.03516074519024637</v>
      </c>
    </row>
    <row r="7" spans="1:9" ht="12.75">
      <c r="A7" s="81"/>
      <c r="B7" s="84" t="s">
        <v>10</v>
      </c>
      <c r="C7" s="108" t="s">
        <v>8</v>
      </c>
      <c r="D7" s="109">
        <v>61</v>
      </c>
      <c r="E7" s="112">
        <f>D7/D19</f>
        <v>0.06218144750254842</v>
      </c>
      <c r="F7" s="111">
        <v>638</v>
      </c>
      <c r="G7" s="112">
        <f>F7/F19</f>
        <v>0.050542660223401724</v>
      </c>
      <c r="H7" s="109">
        <v>29</v>
      </c>
      <c r="I7" s="112">
        <f>H7/H19</f>
        <v>0.14427860696517414</v>
      </c>
    </row>
    <row r="8" spans="1:9" ht="13.5" thickBot="1">
      <c r="A8" s="82"/>
      <c r="B8" s="85"/>
      <c r="C8" s="113" t="s">
        <v>9</v>
      </c>
      <c r="D8" s="114">
        <v>208081.42</v>
      </c>
      <c r="E8" s="115">
        <f>D8/D20</f>
        <v>0.04990042321951281</v>
      </c>
      <c r="F8" s="116">
        <v>747941.68</v>
      </c>
      <c r="G8" s="115">
        <f>F8/F20</f>
        <v>0.053774887654511855</v>
      </c>
      <c r="H8" s="114">
        <v>445505.52</v>
      </c>
      <c r="I8" s="115">
        <f>H8/H20</f>
        <v>0.08013862273756968</v>
      </c>
    </row>
    <row r="9" spans="1:9" ht="12.75">
      <c r="A9" s="86" t="s">
        <v>11</v>
      </c>
      <c r="B9" s="77" t="s">
        <v>7</v>
      </c>
      <c r="C9" s="117" t="s">
        <v>8</v>
      </c>
      <c r="D9" s="118">
        <v>2</v>
      </c>
      <c r="E9" s="119">
        <f>D9/D17</f>
        <v>0.013245033112582781</v>
      </c>
      <c r="F9" s="120">
        <v>35</v>
      </c>
      <c r="G9" s="119">
        <f>F9/F17</f>
        <v>0.004701773240193444</v>
      </c>
      <c r="H9" s="118">
        <v>0</v>
      </c>
      <c r="I9" s="119">
        <f>H9/H17</f>
        <v>0</v>
      </c>
    </row>
    <row r="10" spans="1:9" ht="12.75">
      <c r="A10" s="81"/>
      <c r="B10" s="84"/>
      <c r="C10" s="108" t="s">
        <v>9</v>
      </c>
      <c r="D10" s="109">
        <v>10585</v>
      </c>
      <c r="E10" s="110">
        <f>D10/D18</f>
        <v>0.0065980371073357585</v>
      </c>
      <c r="F10" s="111">
        <v>822136</v>
      </c>
      <c r="G10" s="110">
        <f>F10/F18</f>
        <v>0.05788761586797214</v>
      </c>
      <c r="H10" s="109">
        <v>0</v>
      </c>
      <c r="I10" s="110">
        <f>H10/H18</f>
        <v>0</v>
      </c>
    </row>
    <row r="11" spans="1:9" ht="12.75">
      <c r="A11" s="81"/>
      <c r="B11" s="84" t="s">
        <v>10</v>
      </c>
      <c r="C11" s="108" t="s">
        <v>8</v>
      </c>
      <c r="D11" s="109">
        <v>20</v>
      </c>
      <c r="E11" s="112">
        <f>D11/D19</f>
        <v>0.020387359836901122</v>
      </c>
      <c r="F11" s="111">
        <v>128</v>
      </c>
      <c r="G11" s="112">
        <f>F11/F19</f>
        <v>0.010140220232908184</v>
      </c>
      <c r="H11" s="109">
        <v>72</v>
      </c>
      <c r="I11" s="112">
        <f>H11/H19</f>
        <v>0.3582089552238806</v>
      </c>
    </row>
    <row r="12" spans="1:9" ht="13.5" thickBot="1">
      <c r="A12" s="87"/>
      <c r="B12" s="78"/>
      <c r="C12" s="121" t="s">
        <v>9</v>
      </c>
      <c r="D12" s="122">
        <v>413870</v>
      </c>
      <c r="E12" s="123">
        <f>D12/D20</f>
        <v>0.09925099587392168</v>
      </c>
      <c r="F12" s="124">
        <v>157675</v>
      </c>
      <c r="G12" s="123">
        <f>F12/F20</f>
        <v>0.011336385760618604</v>
      </c>
      <c r="H12" s="122">
        <v>111542</v>
      </c>
      <c r="I12" s="123">
        <f>H12/H20</f>
        <v>0.020064447815133685</v>
      </c>
    </row>
    <row r="13" spans="1:9" ht="12.75">
      <c r="A13" s="80" t="s">
        <v>12</v>
      </c>
      <c r="B13" s="83" t="s">
        <v>7</v>
      </c>
      <c r="C13" s="104" t="s">
        <v>8</v>
      </c>
      <c r="D13" s="105">
        <v>116</v>
      </c>
      <c r="E13" s="106">
        <f>D13/D17</f>
        <v>0.7682119205298014</v>
      </c>
      <c r="F13" s="107">
        <v>6484</v>
      </c>
      <c r="G13" s="106">
        <f>F13/F17</f>
        <v>0.8710370768404084</v>
      </c>
      <c r="H13" s="105">
        <v>29</v>
      </c>
      <c r="I13" s="106">
        <f>H13/H17</f>
        <v>0.7631578947368421</v>
      </c>
    </row>
    <row r="14" spans="1:9" ht="12.75">
      <c r="A14" s="81"/>
      <c r="B14" s="84"/>
      <c r="C14" s="108" t="s">
        <v>9</v>
      </c>
      <c r="D14" s="109">
        <v>376837</v>
      </c>
      <c r="E14" s="110">
        <f>D14/D18</f>
        <v>0.23489697774370194</v>
      </c>
      <c r="F14" s="111">
        <v>7667670.17</v>
      </c>
      <c r="G14" s="110">
        <f>F14/F18</f>
        <v>0.5398901707299871</v>
      </c>
      <c r="H14" s="109">
        <v>4073094</v>
      </c>
      <c r="I14" s="110">
        <f>H14/H18</f>
        <v>0.9648392548097536</v>
      </c>
    </row>
    <row r="15" spans="1:9" ht="12.75">
      <c r="A15" s="81"/>
      <c r="B15" s="84" t="s">
        <v>10</v>
      </c>
      <c r="C15" s="108" t="s">
        <v>8</v>
      </c>
      <c r="D15" s="109">
        <v>900</v>
      </c>
      <c r="E15" s="112">
        <f>D15/D19</f>
        <v>0.9174311926605505</v>
      </c>
      <c r="F15" s="111">
        <v>11857</v>
      </c>
      <c r="G15" s="112">
        <f>F15/F19</f>
        <v>0.9393171195436901</v>
      </c>
      <c r="H15" s="109">
        <v>100</v>
      </c>
      <c r="I15" s="112">
        <f>H15/H19</f>
        <v>0.4975124378109453</v>
      </c>
    </row>
    <row r="16" spans="1:9" ht="13.5" thickBot="1">
      <c r="A16" s="82"/>
      <c r="B16" s="85"/>
      <c r="C16" s="113" t="s">
        <v>9</v>
      </c>
      <c r="D16" s="114">
        <v>3547981.55</v>
      </c>
      <c r="E16" s="115">
        <f>D16/D20</f>
        <v>0.8508485809065655</v>
      </c>
      <c r="F16" s="116">
        <v>13003137.249999996</v>
      </c>
      <c r="G16" s="115">
        <f>F16/F20</f>
        <v>0.9348887265848695</v>
      </c>
      <c r="H16" s="114">
        <v>5002138.61</v>
      </c>
      <c r="I16" s="115">
        <f>H16/H20</f>
        <v>0.8997969294472966</v>
      </c>
    </row>
    <row r="17" spans="1:9" ht="12.75">
      <c r="A17" s="86" t="s">
        <v>13</v>
      </c>
      <c r="B17" s="77" t="s">
        <v>7</v>
      </c>
      <c r="C17" s="117" t="s">
        <v>8</v>
      </c>
      <c r="D17" s="125">
        <v>151</v>
      </c>
      <c r="E17" s="126">
        <v>1</v>
      </c>
      <c r="F17" s="127">
        <v>7444</v>
      </c>
      <c r="G17" s="126">
        <v>1</v>
      </c>
      <c r="H17" s="125">
        <v>38</v>
      </c>
      <c r="I17" s="126">
        <v>1</v>
      </c>
    </row>
    <row r="18" spans="1:9" ht="12.75">
      <c r="A18" s="81"/>
      <c r="B18" s="84"/>
      <c r="C18" s="108" t="s">
        <v>9</v>
      </c>
      <c r="D18" s="128">
        <v>1604265</v>
      </c>
      <c r="E18" s="129">
        <v>1</v>
      </c>
      <c r="F18" s="130">
        <v>14202277.77</v>
      </c>
      <c r="G18" s="129">
        <v>1</v>
      </c>
      <c r="H18" s="128">
        <v>4221526</v>
      </c>
      <c r="I18" s="129">
        <v>1</v>
      </c>
    </row>
    <row r="19" spans="1:9" ht="12.75">
      <c r="A19" s="81"/>
      <c r="B19" s="84" t="s">
        <v>10</v>
      </c>
      <c r="C19" s="108" t="s">
        <v>8</v>
      </c>
      <c r="D19" s="131">
        <v>981</v>
      </c>
      <c r="E19" s="132">
        <v>1</v>
      </c>
      <c r="F19" s="133">
        <v>12623</v>
      </c>
      <c r="G19" s="132">
        <v>1</v>
      </c>
      <c r="H19" s="131">
        <v>201</v>
      </c>
      <c r="I19" s="132">
        <v>1</v>
      </c>
    </row>
    <row r="20" spans="1:9" ht="13.5" thickBot="1">
      <c r="A20" s="82"/>
      <c r="B20" s="85"/>
      <c r="C20" s="113" t="s">
        <v>9</v>
      </c>
      <c r="D20" s="134">
        <v>4169932.97</v>
      </c>
      <c r="E20" s="135">
        <v>1</v>
      </c>
      <c r="F20" s="136">
        <v>13908753.929999996</v>
      </c>
      <c r="G20" s="135">
        <v>1</v>
      </c>
      <c r="H20" s="134">
        <v>5559186.130000001</v>
      </c>
      <c r="I20" s="135">
        <v>1</v>
      </c>
    </row>
    <row r="21" spans="1:9" ht="22.5" customHeight="1">
      <c r="A21" s="137"/>
      <c r="B21" s="137"/>
      <c r="C21" s="137"/>
      <c r="D21" s="137"/>
      <c r="E21" s="137"/>
      <c r="F21" s="137"/>
      <c r="G21" s="137"/>
      <c r="H21" s="137"/>
      <c r="I21" s="138"/>
    </row>
    <row r="22" spans="1:9" ht="12.75">
      <c r="A22" s="139" t="s">
        <v>165</v>
      </c>
      <c r="B22" s="139"/>
      <c r="C22" s="139"/>
      <c r="D22" s="139"/>
      <c r="E22" s="139"/>
      <c r="F22" s="139"/>
      <c r="G22" s="139"/>
      <c r="H22" s="139"/>
      <c r="I22" s="139"/>
    </row>
    <row r="23" spans="1:9" ht="12.75">
      <c r="A23" s="140"/>
      <c r="B23" s="140"/>
      <c r="C23" s="140"/>
      <c r="D23" s="140"/>
      <c r="E23" s="140"/>
      <c r="F23" s="140"/>
      <c r="G23" s="140"/>
      <c r="H23" s="140"/>
      <c r="I23" s="140"/>
    </row>
    <row r="24" spans="1:9" ht="27" customHeight="1">
      <c r="A24" s="141" t="s">
        <v>163</v>
      </c>
      <c r="B24" s="142" t="s">
        <v>166</v>
      </c>
      <c r="C24" s="142"/>
      <c r="D24" s="142"/>
      <c r="E24" s="142"/>
      <c r="F24" s="142"/>
      <c r="G24" s="142"/>
      <c r="H24" s="142"/>
      <c r="I24" s="142"/>
    </row>
    <row r="25" spans="1:9" ht="25.5" customHeight="1">
      <c r="A25" s="141" t="s">
        <v>4</v>
      </c>
      <c r="B25" s="142" t="s">
        <v>167</v>
      </c>
      <c r="C25" s="142"/>
      <c r="D25" s="142"/>
      <c r="E25" s="142"/>
      <c r="F25" s="142"/>
      <c r="G25" s="142"/>
      <c r="H25" s="142"/>
      <c r="I25" s="142"/>
    </row>
    <row r="26" spans="1:9" ht="25.5" customHeight="1">
      <c r="A26" s="141" t="s">
        <v>5</v>
      </c>
      <c r="B26" s="142" t="s">
        <v>168</v>
      </c>
      <c r="C26" s="142"/>
      <c r="D26" s="142"/>
      <c r="E26" s="142"/>
      <c r="F26" s="142"/>
      <c r="G26" s="142"/>
      <c r="H26" s="142"/>
      <c r="I26" s="142"/>
    </row>
    <row r="27" spans="1:9" ht="26.25" customHeight="1">
      <c r="A27" s="141" t="s">
        <v>6</v>
      </c>
      <c r="B27" s="142" t="s">
        <v>169</v>
      </c>
      <c r="C27" s="142"/>
      <c r="D27" s="142"/>
      <c r="E27" s="142"/>
      <c r="F27" s="142"/>
      <c r="G27" s="142"/>
      <c r="H27" s="142"/>
      <c r="I27" s="142"/>
    </row>
    <row r="28" spans="1:9" ht="25.5" customHeight="1">
      <c r="A28" s="141" t="s">
        <v>11</v>
      </c>
      <c r="B28" s="142" t="s">
        <v>170</v>
      </c>
      <c r="C28" s="142"/>
      <c r="D28" s="142"/>
      <c r="E28" s="142"/>
      <c r="F28" s="142"/>
      <c r="G28" s="142"/>
      <c r="H28" s="142"/>
      <c r="I28" s="142"/>
    </row>
    <row r="29" spans="1:9" ht="15" customHeight="1">
      <c r="A29" s="143" t="s">
        <v>12</v>
      </c>
      <c r="B29" s="144" t="s">
        <v>171</v>
      </c>
      <c r="C29" s="144"/>
      <c r="D29" s="144"/>
      <c r="E29" s="144"/>
      <c r="F29" s="144"/>
      <c r="G29" s="144"/>
      <c r="H29" s="144"/>
      <c r="I29" s="144"/>
    </row>
    <row r="30" spans="1:9" ht="58.5" customHeight="1">
      <c r="A30" s="141"/>
      <c r="B30" s="145"/>
      <c r="C30" s="145"/>
      <c r="D30" s="145"/>
      <c r="E30" s="145"/>
      <c r="F30" s="145"/>
      <c r="G30" s="145"/>
      <c r="H30" s="145"/>
      <c r="I30" s="145"/>
    </row>
  </sheetData>
  <mergeCells count="23">
    <mergeCell ref="B27:I27"/>
    <mergeCell ref="B28:I28"/>
    <mergeCell ref="B29:I29"/>
    <mergeCell ref="A22:I22"/>
    <mergeCell ref="B24:I24"/>
    <mergeCell ref="B25:I25"/>
    <mergeCell ref="B26:I26"/>
    <mergeCell ref="A17:A20"/>
    <mergeCell ref="B17:B18"/>
    <mergeCell ref="B19:B20"/>
    <mergeCell ref="A21:I21"/>
    <mergeCell ref="A9:A12"/>
    <mergeCell ref="B9:B10"/>
    <mergeCell ref="B11:B12"/>
    <mergeCell ref="A13:A16"/>
    <mergeCell ref="B13:B14"/>
    <mergeCell ref="B15:B16"/>
    <mergeCell ref="A1:I1"/>
    <mergeCell ref="A3:I3"/>
    <mergeCell ref="A4:C4"/>
    <mergeCell ref="A5:A8"/>
    <mergeCell ref="B5:B6"/>
    <mergeCell ref="B7:B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5.57421875" style="0" customWidth="1"/>
    <col min="4" max="4" width="7.57421875" style="0" customWidth="1"/>
    <col min="5" max="5" width="15.57421875" style="0" customWidth="1"/>
    <col min="6" max="6" width="7.57421875" style="0" customWidth="1"/>
    <col min="7" max="7" width="15.57421875" style="0" customWidth="1"/>
    <col min="8" max="8" width="7.57421875" style="0" customWidth="1"/>
  </cols>
  <sheetData>
    <row r="1" spans="1:8" ht="10.5" customHeight="1">
      <c r="A1" s="93"/>
      <c r="B1" s="93"/>
      <c r="C1" s="93"/>
      <c r="D1" s="93"/>
      <c r="E1" s="93"/>
      <c r="F1" s="93"/>
      <c r="G1" s="93"/>
      <c r="H1" s="93"/>
    </row>
    <row r="2" spans="1:8" s="96" customFormat="1" ht="15.75">
      <c r="A2" s="94" t="s">
        <v>172</v>
      </c>
      <c r="B2" s="95"/>
      <c r="C2" s="95"/>
      <c r="D2" s="95"/>
      <c r="E2" s="95"/>
      <c r="F2" s="95"/>
      <c r="G2" s="95"/>
      <c r="H2" s="95"/>
    </row>
    <row r="3" spans="1:8" ht="13.5" thickBot="1">
      <c r="A3" s="69"/>
      <c r="B3" s="69"/>
      <c r="C3" s="138"/>
      <c r="D3" s="138"/>
      <c r="E3" s="138"/>
      <c r="F3" s="138"/>
      <c r="G3" s="138"/>
      <c r="H3" s="138"/>
    </row>
    <row r="4" spans="1:8" ht="17.25" customHeight="1" thickBot="1">
      <c r="A4" s="97" t="s">
        <v>2</v>
      </c>
      <c r="B4" s="98"/>
      <c r="C4" s="146" t="s">
        <v>163</v>
      </c>
      <c r="D4" s="147" t="s">
        <v>164</v>
      </c>
      <c r="E4" s="146" t="s">
        <v>4</v>
      </c>
      <c r="F4" s="41" t="s">
        <v>164</v>
      </c>
      <c r="G4" s="148" t="s">
        <v>5</v>
      </c>
      <c r="H4" s="41" t="s">
        <v>164</v>
      </c>
    </row>
    <row r="5" spans="1:8" ht="17.25" customHeight="1">
      <c r="A5" s="80" t="s">
        <v>6</v>
      </c>
      <c r="B5" s="104" t="s">
        <v>8</v>
      </c>
      <c r="C5" s="118">
        <f>'[1]СводнаяПРОЦ'!D5+'[1]СводнаяПРОЦ'!D7</f>
        <v>94</v>
      </c>
      <c r="D5" s="149">
        <f>C5/C11</f>
        <v>0.08303886925795052</v>
      </c>
      <c r="E5" s="118">
        <f>'[1]СводнаяПРОЦ'!F5+'[1]СводнаяПРОЦ'!F7</f>
        <v>1563</v>
      </c>
      <c r="F5" s="150">
        <f>E5/E11</f>
        <v>0.07788907161010615</v>
      </c>
      <c r="G5" s="120">
        <f>'[1]СводнаяПРОЦ'!H5+'[1]СводнаяПРОЦ'!H7</f>
        <v>38</v>
      </c>
      <c r="H5" s="150">
        <f>G5/G11</f>
        <v>0.1589958158995816</v>
      </c>
    </row>
    <row r="6" spans="1:8" ht="17.25" customHeight="1" thickBot="1">
      <c r="A6" s="87"/>
      <c r="B6" s="121" t="s">
        <v>9</v>
      </c>
      <c r="C6" s="122">
        <f>'[1]СводнаяПРОЦ'!D6+'[1]СводнаяПРОЦ'!D8</f>
        <v>1424924.42</v>
      </c>
      <c r="D6" s="151">
        <f>C6/C12</f>
        <v>0.24677443125490894</v>
      </c>
      <c r="E6" s="122">
        <f>'[1]СводнаяПРОЦ'!F6+'[1]СводнаяПРОЦ'!F8</f>
        <v>6460413.279999999</v>
      </c>
      <c r="F6" s="123">
        <f>E6/E12</f>
        <v>0.2298177224139376</v>
      </c>
      <c r="G6" s="124">
        <f>'[1]СводнаяПРОЦ'!H6+'[1]СводнаяПРОЦ'!H8</f>
        <v>593937.52</v>
      </c>
      <c r="H6" s="123">
        <f>G6/G12</f>
        <v>0.06072538605632185</v>
      </c>
    </row>
    <row r="7" spans="1:8" ht="17.25" customHeight="1">
      <c r="A7" s="80" t="s">
        <v>11</v>
      </c>
      <c r="B7" s="104" t="s">
        <v>8</v>
      </c>
      <c r="C7" s="105">
        <f>'[1]СводнаяПРОЦ'!D9+'[1]СводнаяПРОЦ'!D11</f>
        <v>22</v>
      </c>
      <c r="D7" s="152">
        <f>C7/C11</f>
        <v>0.019434628975265017</v>
      </c>
      <c r="E7" s="105">
        <f>'[1]СводнаяПРОЦ'!F9+'[1]СводнаяПРОЦ'!F11</f>
        <v>163</v>
      </c>
      <c r="F7" s="153">
        <f>E7/E11</f>
        <v>0.008122788657995714</v>
      </c>
      <c r="G7" s="107">
        <f>'[1]СводнаяПРОЦ'!H9+'[1]СводнаяПРОЦ'!H11</f>
        <v>72</v>
      </c>
      <c r="H7" s="153">
        <f>G7/G11</f>
        <v>0.301255230125523</v>
      </c>
    </row>
    <row r="8" spans="1:8" ht="17.25" customHeight="1" thickBot="1">
      <c r="A8" s="82"/>
      <c r="B8" s="113" t="s">
        <v>9</v>
      </c>
      <c r="C8" s="114">
        <f>'[1]СводнаяПРОЦ'!D10+'[1]СводнаяПРОЦ'!D12</f>
        <v>424455</v>
      </c>
      <c r="D8" s="154">
        <f>C8/C12</f>
        <v>0.07350891019069095</v>
      </c>
      <c r="E8" s="114">
        <f>'[1]СводнаяПРОЦ'!F10+'[1]СводнаяПРОЦ'!F12</f>
        <v>979811</v>
      </c>
      <c r="F8" s="115">
        <f>E8/E12</f>
        <v>0.03485503522092361</v>
      </c>
      <c r="G8" s="116">
        <f>'[1]СводнаяПРОЦ'!H10+'[1]СводнаяПРОЦ'!H12</f>
        <v>111542</v>
      </c>
      <c r="H8" s="115">
        <f>G8/G12</f>
        <v>0.011404282072454778</v>
      </c>
    </row>
    <row r="9" spans="1:8" ht="17.25" customHeight="1">
      <c r="A9" s="86" t="s">
        <v>12</v>
      </c>
      <c r="B9" s="117" t="s">
        <v>8</v>
      </c>
      <c r="C9" s="118">
        <f>'[1]СводнаяПРОЦ'!D13+'[1]СводнаяПРОЦ'!D15</f>
        <v>1016</v>
      </c>
      <c r="D9" s="149">
        <f>C9/C11</f>
        <v>0.8975265017667845</v>
      </c>
      <c r="E9" s="118">
        <f>'[1]СводнаяПРОЦ'!F13+'[1]СводнаяПРОЦ'!F15</f>
        <v>18341</v>
      </c>
      <c r="F9" s="150">
        <f>E9/E11</f>
        <v>0.9139881397318982</v>
      </c>
      <c r="G9" s="120">
        <f>'[1]СводнаяПРОЦ'!H13+'[1]СводнаяПРОЦ'!H15</f>
        <v>129</v>
      </c>
      <c r="H9" s="150">
        <f>G9/G11</f>
        <v>0.5397489539748954</v>
      </c>
    </row>
    <row r="10" spans="1:8" ht="17.25" customHeight="1" thickBot="1">
      <c r="A10" s="87"/>
      <c r="B10" s="121" t="s">
        <v>9</v>
      </c>
      <c r="C10" s="122">
        <f>'[1]СводнаяПРОЦ'!D14+'[1]СводнаяПРОЦ'!D16</f>
        <v>3924818.55</v>
      </c>
      <c r="D10" s="151">
        <f>C10/C12</f>
        <v>0.6797166585544</v>
      </c>
      <c r="E10" s="122">
        <f>'[1]СводнаяПРОЦ'!F14+'[1]СводнаяПРОЦ'!F16</f>
        <v>20670807.419999994</v>
      </c>
      <c r="F10" s="123">
        <f>E10/E12</f>
        <v>0.7353272423651387</v>
      </c>
      <c r="G10" s="124">
        <f>'[1]СводнаяПРОЦ'!H14+'[1]СводнаяПРОЦ'!H16</f>
        <v>9075232.61</v>
      </c>
      <c r="H10" s="123">
        <f>G10/G12</f>
        <v>0.9278703318712233</v>
      </c>
    </row>
    <row r="11" spans="1:8" ht="17.25" customHeight="1">
      <c r="A11" s="80" t="s">
        <v>13</v>
      </c>
      <c r="B11" s="104" t="s">
        <v>8</v>
      </c>
      <c r="C11" s="155">
        <f>'[1]СводнаяПРОЦ'!D17+'[1]СводнаяПРОЦ'!D19</f>
        <v>1132</v>
      </c>
      <c r="D11" s="156">
        <v>1</v>
      </c>
      <c r="E11" s="155">
        <f>'[1]СводнаяПРОЦ'!F17+'[1]СводнаяПРОЦ'!F19</f>
        <v>20067</v>
      </c>
      <c r="F11" s="157">
        <v>1</v>
      </c>
      <c r="G11" s="158">
        <f>'[1]СводнаяПРОЦ'!H17+'[1]СводнаяПРОЦ'!H19</f>
        <v>239</v>
      </c>
      <c r="H11" s="157">
        <v>1</v>
      </c>
    </row>
    <row r="12" spans="1:8" ht="17.25" customHeight="1" thickBot="1">
      <c r="A12" s="82"/>
      <c r="B12" s="113" t="s">
        <v>9</v>
      </c>
      <c r="C12" s="159">
        <f>'[1]СводнаяПРОЦ'!D18+'[1]СводнаяПРОЦ'!D20</f>
        <v>5774197.970000001</v>
      </c>
      <c r="D12" s="160">
        <v>1</v>
      </c>
      <c r="E12" s="159">
        <f>'[1]СводнаяПРОЦ'!F18+'[1]СводнаяПРОЦ'!F20</f>
        <v>28111031.699999996</v>
      </c>
      <c r="F12" s="135">
        <v>1</v>
      </c>
      <c r="G12" s="161">
        <f>'[1]СводнаяПРОЦ'!H18+'[1]СводнаяПРОЦ'!H20</f>
        <v>9780712.13</v>
      </c>
      <c r="H12" s="135">
        <v>1</v>
      </c>
    </row>
    <row r="13" spans="1:8" ht="22.5" customHeight="1">
      <c r="A13" s="138"/>
      <c r="B13" s="138"/>
      <c r="C13" s="138"/>
      <c r="D13" s="138"/>
      <c r="E13" s="138"/>
      <c r="F13" s="138"/>
      <c r="G13" s="138"/>
      <c r="H13" s="138"/>
    </row>
    <row r="14" spans="1:9" ht="12.75">
      <c r="A14" s="139" t="s">
        <v>165</v>
      </c>
      <c r="B14" s="139"/>
      <c r="C14" s="139"/>
      <c r="D14" s="139"/>
      <c r="E14" s="139"/>
      <c r="F14" s="139"/>
      <c r="G14" s="139"/>
      <c r="H14" s="139"/>
      <c r="I14" s="162"/>
    </row>
    <row r="15" spans="1:8" ht="12.75">
      <c r="A15" s="140"/>
      <c r="B15" s="140"/>
      <c r="C15" s="140"/>
      <c r="D15" s="140"/>
      <c r="E15" s="140"/>
      <c r="F15" s="140"/>
      <c r="G15" s="140"/>
      <c r="H15" s="140"/>
    </row>
    <row r="16" spans="1:9" ht="27" customHeight="1">
      <c r="A16" s="141" t="s">
        <v>163</v>
      </c>
      <c r="B16" s="142" t="s">
        <v>166</v>
      </c>
      <c r="C16" s="142"/>
      <c r="D16" s="142"/>
      <c r="E16" s="142"/>
      <c r="F16" s="142"/>
      <c r="G16" s="142"/>
      <c r="H16" s="142"/>
      <c r="I16" s="142"/>
    </row>
    <row r="17" spans="1:9" ht="25.5" customHeight="1">
      <c r="A17" s="141" t="s">
        <v>4</v>
      </c>
      <c r="B17" s="142" t="s">
        <v>167</v>
      </c>
      <c r="C17" s="142"/>
      <c r="D17" s="142"/>
      <c r="E17" s="142"/>
      <c r="F17" s="142"/>
      <c r="G17" s="142"/>
      <c r="H17" s="142"/>
      <c r="I17" s="142"/>
    </row>
    <row r="18" spans="1:9" ht="25.5" customHeight="1">
      <c r="A18" s="141" t="s">
        <v>5</v>
      </c>
      <c r="B18" s="142" t="s">
        <v>168</v>
      </c>
      <c r="C18" s="142"/>
      <c r="D18" s="142"/>
      <c r="E18" s="142"/>
      <c r="F18" s="142"/>
      <c r="G18" s="142"/>
      <c r="H18" s="142"/>
      <c r="I18" s="142"/>
    </row>
    <row r="19" spans="1:9" ht="26.25" customHeight="1">
      <c r="A19" s="141" t="s">
        <v>6</v>
      </c>
      <c r="B19" s="142" t="s">
        <v>169</v>
      </c>
      <c r="C19" s="142"/>
      <c r="D19" s="142"/>
      <c r="E19" s="142"/>
      <c r="F19" s="142"/>
      <c r="G19" s="142"/>
      <c r="H19" s="142"/>
      <c r="I19" s="142"/>
    </row>
    <row r="20" spans="1:9" ht="24.75" customHeight="1">
      <c r="A20" s="141" t="s">
        <v>11</v>
      </c>
      <c r="B20" s="142" t="s">
        <v>170</v>
      </c>
      <c r="C20" s="142"/>
      <c r="D20" s="142"/>
      <c r="E20" s="142"/>
      <c r="F20" s="142"/>
      <c r="G20" s="142"/>
      <c r="H20" s="142"/>
      <c r="I20" s="142"/>
    </row>
    <row r="21" spans="1:9" ht="15" customHeight="1">
      <c r="A21" s="143" t="s">
        <v>12</v>
      </c>
      <c r="B21" s="144" t="s">
        <v>171</v>
      </c>
      <c r="C21" s="144"/>
      <c r="D21" s="144"/>
      <c r="E21" s="144"/>
      <c r="F21" s="144"/>
      <c r="G21" s="144"/>
      <c r="H21" s="144"/>
      <c r="I21" s="144"/>
    </row>
    <row r="22" spans="1:8" ht="58.5" customHeight="1">
      <c r="A22" s="141"/>
      <c r="B22" s="145"/>
      <c r="C22" s="145"/>
      <c r="D22" s="145"/>
      <c r="E22" s="145"/>
      <c r="F22" s="145"/>
      <c r="G22" s="145"/>
      <c r="H22" s="145"/>
    </row>
  </sheetData>
  <mergeCells count="15">
    <mergeCell ref="B19:I19"/>
    <mergeCell ref="B20:I20"/>
    <mergeCell ref="B21:I21"/>
    <mergeCell ref="A14:H14"/>
    <mergeCell ref="B16:I16"/>
    <mergeCell ref="B17:I17"/>
    <mergeCell ref="B18:I18"/>
    <mergeCell ref="A7:A8"/>
    <mergeCell ref="A9:A10"/>
    <mergeCell ref="A11:A12"/>
    <mergeCell ref="A13:H13"/>
    <mergeCell ref="A1:H1"/>
    <mergeCell ref="A3:H3"/>
    <mergeCell ref="A4:B4"/>
    <mergeCell ref="A5: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Дорохин К.Н.</cp:lastModifiedBy>
  <cp:lastPrinted>2006-03-09T06:17:31Z</cp:lastPrinted>
  <dcterms:created xsi:type="dcterms:W3CDTF">1996-10-08T23:32:33Z</dcterms:created>
  <dcterms:modified xsi:type="dcterms:W3CDTF">2006-03-14T13:03:15Z</dcterms:modified>
  <cp:category/>
  <cp:version/>
  <cp:contentType/>
  <cp:contentStatus/>
</cp:coreProperties>
</file>