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ichugina\Desktop\"/>
    </mc:Choice>
  </mc:AlternateContent>
  <bookViews>
    <workbookView xWindow="0" yWindow="0" windowWidth="21600" windowHeight="9735"/>
  </bookViews>
  <sheets>
    <sheet name="Индексы рыночной концентраци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5" l="1"/>
  <c r="E77" i="5"/>
  <c r="D77" i="5"/>
  <c r="C77" i="5"/>
  <c r="B77" i="5"/>
  <c r="D73" i="5" l="1"/>
  <c r="B73" i="5"/>
  <c r="E71" i="5"/>
  <c r="D71" i="5"/>
  <c r="C71" i="5"/>
  <c r="B71" i="5"/>
  <c r="E67" i="5"/>
  <c r="D67" i="5"/>
  <c r="B67" i="5"/>
  <c r="C67" i="5"/>
  <c r="E64" i="5"/>
  <c r="C64" i="5"/>
  <c r="E63" i="5"/>
  <c r="D63" i="5"/>
  <c r="C63" i="5"/>
  <c r="B63" i="5"/>
  <c r="E58" i="5" l="1"/>
  <c r="C58" i="5"/>
  <c r="D58" i="5"/>
  <c r="B58" i="5"/>
  <c r="E59" i="5" l="1"/>
  <c r="D59" i="5"/>
  <c r="C59" i="5"/>
  <c r="B59" i="5"/>
  <c r="E54" i="5"/>
  <c r="E47" i="5" l="1"/>
  <c r="D47" i="5"/>
  <c r="C47" i="5"/>
  <c r="B47" i="5"/>
  <c r="E45" i="5"/>
  <c r="C45" i="5"/>
  <c r="E43" i="5"/>
  <c r="D43" i="5"/>
  <c r="C43" i="5"/>
  <c r="B43" i="5"/>
  <c r="E44" i="5"/>
  <c r="D44" i="5"/>
  <c r="C44" i="5"/>
  <c r="B44" i="5"/>
  <c r="E31" i="5" l="1"/>
  <c r="D31" i="5"/>
  <c r="C31" i="5"/>
  <c r="B31" i="5"/>
  <c r="E29" i="5"/>
  <c r="D29" i="5"/>
  <c r="C29" i="5"/>
  <c r="B29" i="5"/>
  <c r="E28" i="5" l="1"/>
  <c r="D28" i="5"/>
  <c r="C28" i="5"/>
  <c r="B28" i="5"/>
  <c r="E25" i="5"/>
  <c r="C25" i="5"/>
  <c r="E23" i="5"/>
  <c r="C23" i="5"/>
  <c r="E22" i="5"/>
  <c r="C22" i="5"/>
  <c r="D19" i="5" l="1"/>
  <c r="C19" i="5"/>
  <c r="B19" i="5"/>
  <c r="E7" i="5"/>
  <c r="C18" i="5"/>
  <c r="B18" i="5"/>
  <c r="E10" i="5" l="1"/>
  <c r="D10" i="5"/>
  <c r="C10" i="5"/>
  <c r="B10" i="5"/>
  <c r="E9" i="5"/>
  <c r="C9" i="5"/>
  <c r="C7" i="5" l="1"/>
  <c r="E3" i="5"/>
  <c r="D3" i="5"/>
  <c r="B3" i="5"/>
  <c r="C3" i="5"/>
  <c r="E5" i="5"/>
  <c r="D5" i="5"/>
  <c r="C5" i="5"/>
  <c r="B5" i="5"/>
  <c r="E2" i="5"/>
  <c r="C2" i="5"/>
  <c r="B27" i="5" l="1"/>
  <c r="C54" i="5"/>
  <c r="C79" i="5"/>
  <c r="C38" i="5" l="1"/>
  <c r="B38" i="5"/>
</calcChain>
</file>

<file path=xl/sharedStrings.xml><?xml version="1.0" encoding="utf-8"?>
<sst xmlns="http://schemas.openxmlformats.org/spreadsheetml/2006/main" count="86" uniqueCount="86">
  <si>
    <t>CR</t>
  </si>
  <si>
    <t>HHI</t>
  </si>
  <si>
    <t xml:space="preserve">Адыгейское УФАС России </t>
  </si>
  <si>
    <t xml:space="preserve">Алтайское краевое УФАС России </t>
  </si>
  <si>
    <t xml:space="preserve">Алтайское республиканское УФАС России </t>
  </si>
  <si>
    <t xml:space="preserve">Амурское УФАС России </t>
  </si>
  <si>
    <t xml:space="preserve">Архангельское УФАС России </t>
  </si>
  <si>
    <t xml:space="preserve">Астраханское УФАС России </t>
  </si>
  <si>
    <t xml:space="preserve">Башкортостанское УФАС России </t>
  </si>
  <si>
    <t xml:space="preserve">Белгородское УФАС России </t>
  </si>
  <si>
    <t xml:space="preserve">Брянское УФАС России </t>
  </si>
  <si>
    <t xml:space="preserve">Бурятское УФАС России </t>
  </si>
  <si>
    <t xml:space="preserve">Владимирское УФАС России </t>
  </si>
  <si>
    <t xml:space="preserve">Волгоградское УФАС России </t>
  </si>
  <si>
    <t xml:space="preserve">Вологодское УФАС России </t>
  </si>
  <si>
    <t xml:space="preserve">Воронежское УФАС России </t>
  </si>
  <si>
    <t xml:space="preserve">Дагестанское УФАС России </t>
  </si>
  <si>
    <t xml:space="preserve">Еврейское УФАС России </t>
  </si>
  <si>
    <t xml:space="preserve">Забайкальское УФАС России </t>
  </si>
  <si>
    <t xml:space="preserve">Ивановское УФАС России </t>
  </si>
  <si>
    <t xml:space="preserve">Ингушское УФАС России </t>
  </si>
  <si>
    <t xml:space="preserve">Иркутское УФАС России </t>
  </si>
  <si>
    <t xml:space="preserve">Кабардино-Балкарское УФАС России </t>
  </si>
  <si>
    <t xml:space="preserve">Калининградское УФАС России </t>
  </si>
  <si>
    <t xml:space="preserve">Калмыцкое УФАС России </t>
  </si>
  <si>
    <t xml:space="preserve">Калужское УФАС России </t>
  </si>
  <si>
    <t xml:space="preserve">Камчатское УФАС России </t>
  </si>
  <si>
    <t xml:space="preserve">Карачаево-Черкесское УФАС России </t>
  </si>
  <si>
    <t xml:space="preserve">Карельское УФАС России </t>
  </si>
  <si>
    <t xml:space="preserve">Кемеровское УФАС России </t>
  </si>
  <si>
    <t xml:space="preserve">Кировское УФАС России </t>
  </si>
  <si>
    <t xml:space="preserve">Коми УФАС России </t>
  </si>
  <si>
    <t xml:space="preserve">Костромское УФАС России </t>
  </si>
  <si>
    <t xml:space="preserve">Краснодарское УФАС России </t>
  </si>
  <si>
    <t xml:space="preserve">Красноярское УФАС России </t>
  </si>
  <si>
    <t xml:space="preserve">Крымское УФАС России </t>
  </si>
  <si>
    <t xml:space="preserve">Курганское УФАС России </t>
  </si>
  <si>
    <t xml:space="preserve">Курское УФАС России </t>
  </si>
  <si>
    <t xml:space="preserve">Ленинградское УФАС России </t>
  </si>
  <si>
    <t xml:space="preserve">Липецкое УФАС России </t>
  </si>
  <si>
    <t xml:space="preserve">Магаданское УФАС России </t>
  </si>
  <si>
    <t xml:space="preserve">Марийское УФАС России </t>
  </si>
  <si>
    <t xml:space="preserve">Мордовское УФАС России </t>
  </si>
  <si>
    <t xml:space="preserve">Московское УФАС России </t>
  </si>
  <si>
    <t xml:space="preserve">Московское областное УФАС России </t>
  </si>
  <si>
    <t xml:space="preserve">Мурманское УФАС России </t>
  </si>
  <si>
    <t xml:space="preserve">Ненецкое УФАС России </t>
  </si>
  <si>
    <t xml:space="preserve">Нижегородское УФАС России </t>
  </si>
  <si>
    <t xml:space="preserve">Новгородское УФАС России </t>
  </si>
  <si>
    <t xml:space="preserve">Новосибирское УФАС России </t>
  </si>
  <si>
    <t xml:space="preserve">Омское УФАС России </t>
  </si>
  <si>
    <t xml:space="preserve">Оренбургское УФАС России </t>
  </si>
  <si>
    <t xml:space="preserve">Орловское УФАС России </t>
  </si>
  <si>
    <t xml:space="preserve">Пензенское УФАС России </t>
  </si>
  <si>
    <t xml:space="preserve">Пермское УФАС России </t>
  </si>
  <si>
    <t xml:space="preserve">Приморское УФАС России </t>
  </si>
  <si>
    <t xml:space="preserve">Псковское УФАС России </t>
  </si>
  <si>
    <t xml:space="preserve">Ростовское УФАС России </t>
  </si>
  <si>
    <t xml:space="preserve">Рязанское УФАС России </t>
  </si>
  <si>
    <t xml:space="preserve">Самарское УФАС России </t>
  </si>
  <si>
    <t xml:space="preserve">Санкт-Петербургское УФАС России </t>
  </si>
  <si>
    <t xml:space="preserve">Саратовское УФАС России </t>
  </si>
  <si>
    <t xml:space="preserve">Сахалинское УФАС России </t>
  </si>
  <si>
    <t xml:space="preserve">Свердловское УФАС России </t>
  </si>
  <si>
    <t xml:space="preserve">Северо-Осетинское УФАС России </t>
  </si>
  <si>
    <t xml:space="preserve">Смоленское УФАС России </t>
  </si>
  <si>
    <t xml:space="preserve">Ставропольское УФАС России </t>
  </si>
  <si>
    <t xml:space="preserve">Тамбовское УФАС России </t>
  </si>
  <si>
    <t xml:space="preserve">Татарстанское УФАС России </t>
  </si>
  <si>
    <t xml:space="preserve">Тверское УФАС России </t>
  </si>
  <si>
    <t xml:space="preserve">Томское УФАС России </t>
  </si>
  <si>
    <t xml:space="preserve">Тульское УФАС России </t>
  </si>
  <si>
    <t xml:space="preserve">Тывинское УФАС России </t>
  </si>
  <si>
    <t xml:space="preserve">Тюменское УФАС России </t>
  </si>
  <si>
    <t xml:space="preserve">Удмуртское УФАС России </t>
  </si>
  <si>
    <t xml:space="preserve">Ульяновское УФАС России </t>
  </si>
  <si>
    <t xml:space="preserve">Хабаровское УФАС России </t>
  </si>
  <si>
    <t xml:space="preserve">Хакасское УФАС России </t>
  </si>
  <si>
    <t xml:space="preserve">Ханты-Мансийское УФАС России </t>
  </si>
  <si>
    <t xml:space="preserve">Челябинское УФАС России </t>
  </si>
  <si>
    <t xml:space="preserve">Чеченское УФАС России </t>
  </si>
  <si>
    <t xml:space="preserve">Чувашское УФАС России </t>
  </si>
  <si>
    <t xml:space="preserve">Чукотское УФАС России </t>
  </si>
  <si>
    <t xml:space="preserve">Якутское УФАС России </t>
  </si>
  <si>
    <t xml:space="preserve">Ямало-Ненецкое УФАС России </t>
  </si>
  <si>
    <t xml:space="preserve">Ярославское УФАС России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</si>
</sst>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/>
    <xf numFmtId="0" fontId="3" fillId="0" borderId="1" xfId="0" quotePrefix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0" fillId="2" borderId="0" xfId="0" applyFill="1" applyBorder="1"/>
    <xf numFmtId="0" fontId="1" fillId="0" borderId="2" xfId="0" applyFont="1" applyFill="1" applyBorder="1"/>
  </cellXfs>
  <cellStyles count="7">
    <cellStyle name="Обычный" xfId="0" builtinId="0"/>
    <cellStyle name="Обычный 2" xfId="1"/>
    <cellStyle name="Обычный 2 2" xfId="6"/>
    <cellStyle name="Обычный 2 3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A2" sqref="A2"/>
    </sheetView>
  </sheetViews>
  <sheetFormatPr defaultRowHeight="15" x14ac:dyDescent="0.25"/>
  <cols>
    <col min="1" max="1" width="37.85546875" style="2" customWidth="1"/>
    <col min="2" max="2" width="10.28515625" style="2" hidden="1" customWidth="1"/>
    <col min="3" max="3" width="9.85546875" style="2" hidden="1" customWidth="1"/>
    <col min="4" max="4" width="12.7109375" style="2" customWidth="1"/>
    <col min="5" max="5" width="13.85546875" style="2" customWidth="1"/>
  </cols>
  <sheetData>
    <row r="1" spans="1:5" ht="15.75" x14ac:dyDescent="0.25">
      <c r="A1" s="3"/>
      <c r="B1" s="3"/>
      <c r="C1" s="3"/>
      <c r="D1" s="3" t="s">
        <v>0</v>
      </c>
      <c r="E1" s="3" t="s">
        <v>1</v>
      </c>
    </row>
    <row r="2" spans="1:5" s="1" customFormat="1" ht="15.75" x14ac:dyDescent="0.25">
      <c r="A2" s="7" t="s">
        <v>2</v>
      </c>
      <c r="B2" s="7">
        <v>89.5</v>
      </c>
      <c r="C2" s="7">
        <f>B2*B2</f>
        <v>8010.25</v>
      </c>
      <c r="D2" s="7">
        <v>89.5</v>
      </c>
      <c r="E2" s="7">
        <f>D2*D2</f>
        <v>8010.25</v>
      </c>
    </row>
    <row r="3" spans="1:5" s="9" customFormat="1" ht="15.75" x14ac:dyDescent="0.25">
      <c r="A3" s="3" t="s">
        <v>3</v>
      </c>
      <c r="B3" s="3">
        <f>31.5+15.6+13.8</f>
        <v>60.900000000000006</v>
      </c>
      <c r="C3" s="3">
        <f>31.5*31.5+15.6*15.6+13.8*13.8</f>
        <v>1426.05</v>
      </c>
      <c r="D3" s="3">
        <f>31.5+15.6+13.8</f>
        <v>60.900000000000006</v>
      </c>
      <c r="E3" s="3">
        <f>31.5*31.5+15.6*15.6+13.8*13.8</f>
        <v>1426.05</v>
      </c>
    </row>
    <row r="4" spans="1:5" ht="15.75" x14ac:dyDescent="0.25">
      <c r="A4" s="8" t="s">
        <v>4</v>
      </c>
      <c r="B4" s="8">
        <v>99.83</v>
      </c>
      <c r="C4" s="8">
        <v>9870</v>
      </c>
      <c r="D4" s="8">
        <v>99.83</v>
      </c>
      <c r="E4" s="8">
        <v>9870</v>
      </c>
    </row>
    <row r="5" spans="1:5" s="1" customFormat="1" ht="15.75" x14ac:dyDescent="0.25">
      <c r="A5" s="3" t="s">
        <v>5</v>
      </c>
      <c r="B5" s="3">
        <f>52.11+39.58</f>
        <v>91.69</v>
      </c>
      <c r="C5" s="3">
        <f>52.11*52.11+39.58*39.58</f>
        <v>4282.0285000000003</v>
      </c>
      <c r="D5" s="3">
        <f>52.11+39.58</f>
        <v>91.69</v>
      </c>
      <c r="E5" s="3">
        <f>52.11*52.11+39.58*39.58</f>
        <v>4282.0285000000003</v>
      </c>
    </row>
    <row r="6" spans="1:5" s="1" customFormat="1" ht="15.75" x14ac:dyDescent="0.25">
      <c r="A6" s="3" t="s">
        <v>6</v>
      </c>
      <c r="B6" s="3">
        <v>96.05</v>
      </c>
      <c r="C6" s="3">
        <v>9225</v>
      </c>
      <c r="D6" s="3">
        <v>96.05</v>
      </c>
      <c r="E6" s="3">
        <v>9225</v>
      </c>
    </row>
    <row r="7" spans="1:5" s="1" customFormat="1" ht="15.75" x14ac:dyDescent="0.25">
      <c r="A7" s="3" t="s">
        <v>7</v>
      </c>
      <c r="B7" s="3">
        <v>75.03</v>
      </c>
      <c r="C7" s="3">
        <f>B7*B7</f>
        <v>5629.5009</v>
      </c>
      <c r="D7" s="3">
        <v>75.03</v>
      </c>
      <c r="E7" s="3">
        <f>D7*D7</f>
        <v>5629.5009</v>
      </c>
    </row>
    <row r="8" spans="1:5" s="2" customFormat="1" ht="15.75" x14ac:dyDescent="0.25">
      <c r="A8" s="3" t="s">
        <v>8</v>
      </c>
      <c r="B8" s="3">
        <v>93.28</v>
      </c>
      <c r="C8" s="3">
        <v>8701.16</v>
      </c>
      <c r="D8" s="3">
        <v>93.28</v>
      </c>
      <c r="E8" s="3">
        <v>8701.16</v>
      </c>
    </row>
    <row r="9" spans="1:5" s="1" customFormat="1" ht="15.75" x14ac:dyDescent="0.25">
      <c r="A9" s="3" t="s">
        <v>9</v>
      </c>
      <c r="B9" s="3">
        <v>91.9</v>
      </c>
      <c r="C9" s="3">
        <f>91.9*91.9</f>
        <v>8445.61</v>
      </c>
      <c r="D9" s="3">
        <v>91.9</v>
      </c>
      <c r="E9" s="3">
        <f>91.9*91.9</f>
        <v>8445.61</v>
      </c>
    </row>
    <row r="10" spans="1:5" ht="15.75" x14ac:dyDescent="0.25">
      <c r="A10" s="3" t="s">
        <v>10</v>
      </c>
      <c r="B10" s="3">
        <f>70.6+7.9+11.6</f>
        <v>90.1</v>
      </c>
      <c r="C10" s="3">
        <f>70.6*70.6+7.9*7.9+11.6*11.6</f>
        <v>5181.329999999999</v>
      </c>
      <c r="D10" s="3">
        <f>70.6+7.9+11.6</f>
        <v>90.1</v>
      </c>
      <c r="E10" s="3">
        <f>70.6*70.6+7.9*7.9+11.6*11.6</f>
        <v>5181.329999999999</v>
      </c>
    </row>
    <row r="11" spans="1:5" s="2" customFormat="1" ht="15.75" x14ac:dyDescent="0.25">
      <c r="A11" s="3" t="s">
        <v>11</v>
      </c>
      <c r="B11" s="3">
        <v>100</v>
      </c>
      <c r="C11" s="3">
        <v>10000</v>
      </c>
      <c r="D11" s="3">
        <v>100</v>
      </c>
      <c r="E11" s="3">
        <v>10000</v>
      </c>
    </row>
    <row r="12" spans="1:5" ht="15.75" x14ac:dyDescent="0.25">
      <c r="A12" s="3" t="s">
        <v>12</v>
      </c>
      <c r="B12" s="3">
        <v>97</v>
      </c>
      <c r="C12" s="3">
        <v>8156</v>
      </c>
      <c r="D12" s="3">
        <v>97</v>
      </c>
      <c r="E12" s="3">
        <v>8156</v>
      </c>
    </row>
    <row r="13" spans="1:5" s="1" customFormat="1" ht="15.75" x14ac:dyDescent="0.25">
      <c r="A13" s="3" t="s">
        <v>13</v>
      </c>
      <c r="B13" s="3">
        <v>87.54</v>
      </c>
      <c r="C13" s="3">
        <v>6280.65</v>
      </c>
      <c r="D13" s="3">
        <v>87.54</v>
      </c>
      <c r="E13" s="3">
        <v>6280.65</v>
      </c>
    </row>
    <row r="14" spans="1:5" s="1" customFormat="1" ht="15.75" x14ac:dyDescent="0.25">
      <c r="A14" s="3" t="s">
        <v>14</v>
      </c>
      <c r="B14" s="3">
        <v>100</v>
      </c>
      <c r="C14" s="3">
        <v>10000</v>
      </c>
      <c r="D14" s="3">
        <v>100</v>
      </c>
      <c r="E14" s="3">
        <v>10000</v>
      </c>
    </row>
    <row r="15" spans="1:5" s="1" customFormat="1" ht="15.75" x14ac:dyDescent="0.25">
      <c r="A15" s="3" t="s">
        <v>15</v>
      </c>
      <c r="B15" s="3">
        <v>92.17</v>
      </c>
      <c r="C15" s="3">
        <v>5467.99</v>
      </c>
      <c r="D15" s="3">
        <v>92.17</v>
      </c>
      <c r="E15" s="3">
        <v>5467.99</v>
      </c>
    </row>
    <row r="16" spans="1:5" s="2" customFormat="1" ht="15.75" x14ac:dyDescent="0.25">
      <c r="A16" s="3" t="s">
        <v>16</v>
      </c>
      <c r="B16" s="3">
        <v>100</v>
      </c>
      <c r="C16" s="3">
        <v>10000</v>
      </c>
      <c r="D16" s="3">
        <v>100</v>
      </c>
      <c r="E16" s="3">
        <v>10000</v>
      </c>
    </row>
    <row r="17" spans="1:5" s="1" customFormat="1" ht="15.75" x14ac:dyDescent="0.25">
      <c r="A17" s="3" t="s">
        <v>17</v>
      </c>
      <c r="B17" s="3">
        <v>100</v>
      </c>
      <c r="C17" s="3">
        <v>10000</v>
      </c>
      <c r="D17" s="3">
        <v>100</v>
      </c>
      <c r="E17" s="3">
        <v>10000</v>
      </c>
    </row>
    <row r="18" spans="1:5" s="1" customFormat="1" ht="15.75" x14ac:dyDescent="0.25">
      <c r="A18" s="3" t="s">
        <v>18</v>
      </c>
      <c r="B18" s="3">
        <f>52.5+47.5</f>
        <v>100</v>
      </c>
      <c r="C18" s="3">
        <f>52.5*52.5+47.5*47.5</f>
        <v>5012.5</v>
      </c>
      <c r="D18" s="3">
        <v>100</v>
      </c>
      <c r="E18" s="3">
        <v>5012.5</v>
      </c>
    </row>
    <row r="19" spans="1:5" s="1" customFormat="1" ht="15.75" x14ac:dyDescent="0.25">
      <c r="A19" s="3" t="s">
        <v>19</v>
      </c>
      <c r="B19" s="3">
        <f>(90.56+98.89)/2</f>
        <v>94.724999999999994</v>
      </c>
      <c r="C19" s="3">
        <f>(90.56*90.56+98.89*98.89)/2</f>
        <v>8990.172849999999</v>
      </c>
      <c r="D19" s="3">
        <f>(90.56+98.89)/2</f>
        <v>94.724999999999994</v>
      </c>
      <c r="E19" s="3">
        <v>8990.2000000000007</v>
      </c>
    </row>
    <row r="20" spans="1:5" s="2" customFormat="1" ht="15.75" x14ac:dyDescent="0.25">
      <c r="A20" s="3" t="s">
        <v>20</v>
      </c>
      <c r="B20" s="3">
        <v>100</v>
      </c>
      <c r="C20" s="3">
        <v>10000</v>
      </c>
      <c r="D20" s="3">
        <v>100</v>
      </c>
      <c r="E20" s="3">
        <v>10000</v>
      </c>
    </row>
    <row r="21" spans="1:5" s="1" customFormat="1" ht="15.75" x14ac:dyDescent="0.25">
      <c r="A21" s="3" t="s">
        <v>21</v>
      </c>
      <c r="B21" s="3">
        <v>100</v>
      </c>
      <c r="C21" s="3">
        <v>10000</v>
      </c>
      <c r="D21" s="3">
        <v>100</v>
      </c>
      <c r="E21" s="3">
        <v>10000</v>
      </c>
    </row>
    <row r="22" spans="1:5" s="1" customFormat="1" ht="15.75" x14ac:dyDescent="0.25">
      <c r="A22" s="3" t="s">
        <v>22</v>
      </c>
      <c r="B22" s="3">
        <v>90.33</v>
      </c>
      <c r="C22" s="3">
        <f>90.33*90.33</f>
        <v>8159.5088999999998</v>
      </c>
      <c r="D22" s="3">
        <v>90.33</v>
      </c>
      <c r="E22" s="3">
        <f>90.33*90.33</f>
        <v>8159.5088999999998</v>
      </c>
    </row>
    <row r="23" spans="1:5" ht="15.75" x14ac:dyDescent="0.25">
      <c r="A23" s="3" t="s">
        <v>23</v>
      </c>
      <c r="B23" s="3">
        <v>94.89</v>
      </c>
      <c r="C23" s="3">
        <f>94.89*94.89</f>
        <v>9004.1121000000003</v>
      </c>
      <c r="D23" s="3">
        <v>94.89</v>
      </c>
      <c r="E23" s="3">
        <f>94.89*94.89</f>
        <v>9004.1121000000003</v>
      </c>
    </row>
    <row r="24" spans="1:5" s="1" customFormat="1" ht="15.75" x14ac:dyDescent="0.25">
      <c r="A24" s="3" t="s">
        <v>24</v>
      </c>
      <c r="B24" s="3">
        <v>100</v>
      </c>
      <c r="C24" s="3">
        <v>10000</v>
      </c>
      <c r="D24" s="3">
        <v>100</v>
      </c>
      <c r="E24" s="3">
        <v>10000</v>
      </c>
    </row>
    <row r="25" spans="1:5" s="1" customFormat="1" ht="15.75" x14ac:dyDescent="0.25">
      <c r="A25" s="3" t="s">
        <v>25</v>
      </c>
      <c r="B25" s="3">
        <v>81.78</v>
      </c>
      <c r="C25" s="3">
        <f>B25*B25</f>
        <v>6687.9683999999997</v>
      </c>
      <c r="D25" s="3">
        <v>81.78</v>
      </c>
      <c r="E25" s="3">
        <f>D25*D25</f>
        <v>6687.9683999999997</v>
      </c>
    </row>
    <row r="26" spans="1:5" s="1" customFormat="1" ht="15.75" x14ac:dyDescent="0.25">
      <c r="A26" s="3" t="s">
        <v>26</v>
      </c>
      <c r="B26" s="3">
        <v>100</v>
      </c>
      <c r="C26" s="3">
        <v>10000</v>
      </c>
      <c r="D26" s="3">
        <v>100</v>
      </c>
      <c r="E26" s="3">
        <v>10000</v>
      </c>
    </row>
    <row r="27" spans="1:5" s="1" customFormat="1" ht="15.75" x14ac:dyDescent="0.25">
      <c r="A27" s="7" t="s">
        <v>27</v>
      </c>
      <c r="B27" s="7">
        <f>69.91+23.3</f>
        <v>93.21</v>
      </c>
      <c r="C27" s="7">
        <v>5452.89</v>
      </c>
      <c r="D27" s="10">
        <v>93.21</v>
      </c>
      <c r="E27" s="7">
        <v>5453</v>
      </c>
    </row>
    <row r="28" spans="1:5" s="9" customFormat="1" ht="15.75" x14ac:dyDescent="0.25">
      <c r="A28" s="3" t="s">
        <v>28</v>
      </c>
      <c r="B28" s="3">
        <f>47.46+21.52+16.9</f>
        <v>85.88</v>
      </c>
      <c r="C28" s="3">
        <f>47.46*47.46+21.52*21.52+16.9*16.9</f>
        <v>3001.172</v>
      </c>
      <c r="D28" s="3">
        <f>47.46+21.52+16.9</f>
        <v>85.88</v>
      </c>
      <c r="E28" s="3">
        <f>47.46*47.46+21.52*21.52+16.9*16.9</f>
        <v>3001.172</v>
      </c>
    </row>
    <row r="29" spans="1:5" s="1" customFormat="1" ht="15.75" x14ac:dyDescent="0.25">
      <c r="A29" s="8" t="s">
        <v>29</v>
      </c>
      <c r="B29" s="8">
        <f>(55.24+99.85)/2</f>
        <v>77.545000000000002</v>
      </c>
      <c r="C29" s="8">
        <f>(55.24*55.24+99.85*99.85)/2</f>
        <v>6510.7400499999994</v>
      </c>
      <c r="D29" s="8">
        <f>(55.24+99.85)/2</f>
        <v>77.545000000000002</v>
      </c>
      <c r="E29" s="8">
        <f>(55.24*55.24+99.85*99.85)/2</f>
        <v>6510.7400499999994</v>
      </c>
    </row>
    <row r="30" spans="1:5" s="1" customFormat="1" ht="15.75" x14ac:dyDescent="0.25">
      <c r="A30" s="3" t="s">
        <v>30</v>
      </c>
      <c r="B30" s="3">
        <v>90.06</v>
      </c>
      <c r="C30" s="3">
        <v>4113.7240000000002</v>
      </c>
      <c r="D30" s="3">
        <v>90.06</v>
      </c>
      <c r="E30" s="3">
        <v>4113.7240000000002</v>
      </c>
    </row>
    <row r="31" spans="1:5" s="1" customFormat="1" ht="15.75" x14ac:dyDescent="0.25">
      <c r="A31" s="3" t="s">
        <v>31</v>
      </c>
      <c r="B31" s="3">
        <f>57.45+27.4+9.62</f>
        <v>94.47</v>
      </c>
      <c r="C31" s="3">
        <f>57.45*57.45+27.4*27.4+9.62*9.62</f>
        <v>4143.8069000000005</v>
      </c>
      <c r="D31" s="3">
        <f>57.45+27.4+9.62</f>
        <v>94.47</v>
      </c>
      <c r="E31" s="3">
        <f>57.45*57.45+27.4*27.4+9.62*9.62</f>
        <v>4143.8069000000005</v>
      </c>
    </row>
    <row r="32" spans="1:5" s="1" customFormat="1" ht="15.75" x14ac:dyDescent="0.25">
      <c r="A32" s="3" t="s">
        <v>32</v>
      </c>
      <c r="B32" s="4">
        <v>98.7</v>
      </c>
      <c r="C32" s="3">
        <v>5707</v>
      </c>
      <c r="D32" s="4">
        <v>98.7</v>
      </c>
      <c r="E32" s="3">
        <v>5707</v>
      </c>
    </row>
    <row r="33" spans="1:5" s="1" customFormat="1" ht="15.75" x14ac:dyDescent="0.25">
      <c r="A33" s="3" t="s">
        <v>33</v>
      </c>
      <c r="B33" s="3">
        <v>93.33</v>
      </c>
      <c r="C33" s="3">
        <v>3421.64</v>
      </c>
      <c r="D33" s="3">
        <v>93.33</v>
      </c>
      <c r="E33" s="3">
        <v>3421.64</v>
      </c>
    </row>
    <row r="34" spans="1:5" s="1" customFormat="1" ht="15.75" x14ac:dyDescent="0.25">
      <c r="A34" s="3" t="s">
        <v>34</v>
      </c>
      <c r="B34" s="3">
        <v>95</v>
      </c>
      <c r="C34" s="3">
        <v>3977</v>
      </c>
      <c r="D34" s="3">
        <v>95</v>
      </c>
      <c r="E34" s="3">
        <v>3977</v>
      </c>
    </row>
    <row r="35" spans="1:5" s="1" customFormat="1" ht="15.75" x14ac:dyDescent="0.25">
      <c r="A35" s="3" t="s">
        <v>35</v>
      </c>
      <c r="B35" s="3">
        <v>100</v>
      </c>
      <c r="C35" s="3">
        <v>10000</v>
      </c>
      <c r="D35" s="3">
        <v>100</v>
      </c>
      <c r="E35" s="3">
        <v>10000</v>
      </c>
    </row>
    <row r="36" spans="1:5" s="1" customFormat="1" ht="15.75" x14ac:dyDescent="0.25">
      <c r="A36" s="3" t="s">
        <v>36</v>
      </c>
      <c r="B36" s="3">
        <v>99</v>
      </c>
      <c r="C36" s="3">
        <v>6653.36</v>
      </c>
      <c r="D36" s="3">
        <v>99</v>
      </c>
      <c r="E36" s="3">
        <v>6653</v>
      </c>
    </row>
    <row r="37" spans="1:5" s="1" customFormat="1" ht="15.75" x14ac:dyDescent="0.25">
      <c r="A37" s="3" t="s">
        <v>37</v>
      </c>
      <c r="B37" s="3">
        <v>100</v>
      </c>
      <c r="C37" s="3">
        <v>10000</v>
      </c>
      <c r="D37" s="3">
        <v>100</v>
      </c>
      <c r="E37" s="3">
        <v>10000</v>
      </c>
    </row>
    <row r="38" spans="1:5" ht="15.75" x14ac:dyDescent="0.25">
      <c r="A38" s="3" t="s">
        <v>38</v>
      </c>
      <c r="B38" s="3">
        <f>51.77+18.03+8.26</f>
        <v>78.060000000000016</v>
      </c>
      <c r="C38" s="3">
        <f>51.77*51.77+18.03*18.03+8.26*8.26</f>
        <v>3073.4414000000006</v>
      </c>
      <c r="D38" s="3">
        <v>78.06</v>
      </c>
      <c r="E38" s="3">
        <v>3073</v>
      </c>
    </row>
    <row r="39" spans="1:5" s="1" customFormat="1" ht="15.75" x14ac:dyDescent="0.25">
      <c r="A39" s="3" t="s">
        <v>39</v>
      </c>
      <c r="B39" s="3">
        <v>99.82</v>
      </c>
      <c r="C39" s="3">
        <v>9964</v>
      </c>
      <c r="D39" s="3">
        <v>99.82</v>
      </c>
      <c r="E39" s="3">
        <v>9964</v>
      </c>
    </row>
    <row r="40" spans="1:5" s="1" customFormat="1" ht="15.75" x14ac:dyDescent="0.25">
      <c r="A40" s="3" t="s">
        <v>40</v>
      </c>
      <c r="B40" s="3">
        <v>100</v>
      </c>
      <c r="C40" s="3">
        <v>10000</v>
      </c>
      <c r="D40" s="3">
        <v>100</v>
      </c>
      <c r="E40" s="3">
        <v>10000</v>
      </c>
    </row>
    <row r="41" spans="1:5" s="1" customFormat="1" ht="15.75" x14ac:dyDescent="0.25">
      <c r="A41" s="3" t="s">
        <v>41</v>
      </c>
      <c r="B41" s="3">
        <v>99.59</v>
      </c>
      <c r="C41" s="3">
        <v>7651.53</v>
      </c>
      <c r="D41" s="3">
        <v>99.59</v>
      </c>
      <c r="E41" s="3">
        <v>7651.53</v>
      </c>
    </row>
    <row r="42" spans="1:5" s="1" customFormat="1" ht="15.75" x14ac:dyDescent="0.25">
      <c r="A42" s="3" t="s">
        <v>42</v>
      </c>
      <c r="B42" s="3">
        <v>86.53</v>
      </c>
      <c r="C42" s="3">
        <v>3912</v>
      </c>
      <c r="D42" s="3">
        <v>86.53</v>
      </c>
      <c r="E42" s="3">
        <v>3912</v>
      </c>
    </row>
    <row r="43" spans="1:5" ht="15.75" x14ac:dyDescent="0.25">
      <c r="A43" s="3" t="s">
        <v>43</v>
      </c>
      <c r="B43" s="3">
        <f>(94.15+3.64+94.49+99.4)/3</f>
        <v>97.226666666666674</v>
      </c>
      <c r="C43" s="3">
        <f>(94.15*94.15+3.64*3.64+99.4*99.4+94.49*94.49)/3</f>
        <v>9228.730733333332</v>
      </c>
      <c r="D43" s="3">
        <f>(94.15+3.64+94.49+99.4)/3</f>
        <v>97.226666666666674</v>
      </c>
      <c r="E43" s="3">
        <f>(94.15*94.15+3.64*3.64+99.4*99.4+94.49*94.49)/3</f>
        <v>9228.730733333332</v>
      </c>
    </row>
    <row r="44" spans="1:5" s="1" customFormat="1" ht="15.75" x14ac:dyDescent="0.25">
      <c r="A44" s="3" t="s">
        <v>44</v>
      </c>
      <c r="B44" s="3">
        <f>(97.55+100+96.52+100+99.27+99.07+97.71+99.86)/8</f>
        <v>98.747500000000002</v>
      </c>
      <c r="C44" s="3">
        <f>(97.55*97.55+10000+96.52*96.52+10000+99.27*99.27+99.07*99.07+97.71*97.71+99.86*99.86)/8</f>
        <v>9752.5967999999993</v>
      </c>
      <c r="D44" s="3">
        <f>(97.55+100+96.52+100+99.27+99.07+97.71+99.86)/8</f>
        <v>98.747500000000002</v>
      </c>
      <c r="E44" s="3">
        <f>(97.55*97.55+10000+96.52*96.52+10000+99.27*99.27+99.07*99.07+97.71*97.71+99.86*99.86)/8</f>
        <v>9752.5967999999993</v>
      </c>
    </row>
    <row r="45" spans="1:5" x14ac:dyDescent="0.25">
      <c r="A45" s="5" t="s">
        <v>45</v>
      </c>
      <c r="B45" s="5">
        <v>82.9</v>
      </c>
      <c r="C45" s="5">
        <f>(10000+34.4*34.4+29.3*29.3)/3</f>
        <v>4013.9500000000003</v>
      </c>
      <c r="D45" s="5">
        <v>82.9</v>
      </c>
      <c r="E45" s="5">
        <f>(10000+34.4*34.4+29.3*29.3)/3</f>
        <v>4013.9500000000003</v>
      </c>
    </row>
    <row r="46" spans="1:5" x14ac:dyDescent="0.25">
      <c r="A46" s="5" t="s">
        <v>46</v>
      </c>
      <c r="B46" s="5">
        <v>100</v>
      </c>
      <c r="C46" s="5">
        <v>10000</v>
      </c>
      <c r="D46" s="5">
        <v>100</v>
      </c>
      <c r="E46" s="5">
        <v>10000</v>
      </c>
    </row>
    <row r="47" spans="1:5" x14ac:dyDescent="0.25">
      <c r="A47" s="5" t="s">
        <v>47</v>
      </c>
      <c r="B47" s="5">
        <f>(300+71.6)/4</f>
        <v>92.9</v>
      </c>
      <c r="C47" s="5">
        <f>(30000+71.6*71.6)/4</f>
        <v>8781.64</v>
      </c>
      <c r="D47" s="5">
        <f>(300+71.6)/4</f>
        <v>92.9</v>
      </c>
      <c r="E47" s="5">
        <f>(30000+71.6*71.6)/4</f>
        <v>8781.64</v>
      </c>
    </row>
    <row r="48" spans="1:5" x14ac:dyDescent="0.25">
      <c r="A48" s="5" t="s">
        <v>48</v>
      </c>
      <c r="B48" s="5">
        <v>95.71</v>
      </c>
      <c r="C48" s="5">
        <v>6726.04</v>
      </c>
      <c r="D48" s="5">
        <v>95.71</v>
      </c>
      <c r="E48" s="5">
        <v>6726.04</v>
      </c>
    </row>
    <row r="49" spans="1:5" x14ac:dyDescent="0.25">
      <c r="A49" s="5" t="s">
        <v>49</v>
      </c>
      <c r="B49" s="5">
        <v>100</v>
      </c>
      <c r="C49" s="5">
        <v>10000</v>
      </c>
      <c r="D49" s="5">
        <v>100</v>
      </c>
      <c r="E49" s="5">
        <v>10000</v>
      </c>
    </row>
    <row r="50" spans="1:5" s="2" customFormat="1" x14ac:dyDescent="0.25">
      <c r="A50" s="5" t="s">
        <v>50</v>
      </c>
      <c r="B50" s="5">
        <v>90</v>
      </c>
      <c r="C50" s="5">
        <v>3957</v>
      </c>
      <c r="D50" s="5">
        <v>90</v>
      </c>
      <c r="E50" s="5">
        <v>3957</v>
      </c>
    </row>
    <row r="51" spans="1:5" x14ac:dyDescent="0.25">
      <c r="A51" s="5" t="s">
        <v>51</v>
      </c>
      <c r="B51" s="5">
        <v>84.4</v>
      </c>
      <c r="C51" s="5">
        <v>3152</v>
      </c>
      <c r="D51" s="5">
        <v>84.4</v>
      </c>
      <c r="E51" s="5">
        <v>3152</v>
      </c>
    </row>
    <row r="52" spans="1:5" x14ac:dyDescent="0.25">
      <c r="A52" s="5" t="s">
        <v>52</v>
      </c>
      <c r="B52" s="5">
        <v>76.94</v>
      </c>
      <c r="C52" s="5">
        <v>5458.01</v>
      </c>
      <c r="D52" s="5">
        <v>76.94</v>
      </c>
      <c r="E52" s="5">
        <v>5458.01</v>
      </c>
    </row>
    <row r="53" spans="1:5" x14ac:dyDescent="0.25">
      <c r="A53" s="5" t="s">
        <v>53</v>
      </c>
      <c r="B53" s="5">
        <v>100</v>
      </c>
      <c r="C53" s="5">
        <v>10000</v>
      </c>
      <c r="D53" s="5">
        <v>100</v>
      </c>
      <c r="E53" s="5">
        <v>10000</v>
      </c>
    </row>
    <row r="54" spans="1:5" x14ac:dyDescent="0.25">
      <c r="A54" s="5" t="s">
        <v>54</v>
      </c>
      <c r="B54" s="5">
        <v>77.45</v>
      </c>
      <c r="C54" s="5">
        <f>B54*B54</f>
        <v>5998.5025000000005</v>
      </c>
      <c r="D54" s="5">
        <v>77.45</v>
      </c>
      <c r="E54" s="5">
        <f>D54*D54</f>
        <v>5998.5025000000005</v>
      </c>
    </row>
    <row r="55" spans="1:5" s="2" customFormat="1" x14ac:dyDescent="0.25">
      <c r="A55" s="5" t="s">
        <v>55</v>
      </c>
      <c r="B55" s="5">
        <v>98</v>
      </c>
      <c r="C55" s="5">
        <v>7139</v>
      </c>
      <c r="D55" s="5">
        <v>98</v>
      </c>
      <c r="E55" s="5">
        <v>7139</v>
      </c>
    </row>
    <row r="56" spans="1:5" x14ac:dyDescent="0.25">
      <c r="A56" s="5" t="s">
        <v>56</v>
      </c>
      <c r="B56" s="5">
        <v>94.5</v>
      </c>
      <c r="C56" s="6">
        <v>8939</v>
      </c>
      <c r="D56" s="5">
        <v>94.5</v>
      </c>
      <c r="E56" s="6">
        <v>8939</v>
      </c>
    </row>
    <row r="57" spans="1:5" x14ac:dyDescent="0.25">
      <c r="A57" s="5" t="s">
        <v>57</v>
      </c>
      <c r="B57" s="5">
        <v>90.64</v>
      </c>
      <c r="C57" s="5">
        <v>6438.69</v>
      </c>
      <c r="D57" s="5">
        <v>90.64</v>
      </c>
      <c r="E57" s="5">
        <v>6438.69</v>
      </c>
    </row>
    <row r="58" spans="1:5" x14ac:dyDescent="0.25">
      <c r="A58" s="5" t="s">
        <v>58</v>
      </c>
      <c r="B58" s="5">
        <f>(80.5+49.7+49.7)/3</f>
        <v>59.966666666666661</v>
      </c>
      <c r="C58" s="5">
        <f>(80.5*80.5+49.7*49.7+49.7*49.7)/3</f>
        <v>3806.81</v>
      </c>
      <c r="D58" s="5">
        <f>(80.5+49.7+49.7)/3</f>
        <v>59.966666666666661</v>
      </c>
      <c r="E58" s="5">
        <f>(80.5*80.5+49.7*49.7+49.7*49.7)/3</f>
        <v>3806.81</v>
      </c>
    </row>
    <row r="59" spans="1:5" x14ac:dyDescent="0.25">
      <c r="A59" s="5" t="s">
        <v>59</v>
      </c>
      <c r="B59" s="5">
        <f>(89.04+300)/4</f>
        <v>97.26</v>
      </c>
      <c r="C59" s="5">
        <f>(89.04*89.04+30000)/4</f>
        <v>9482.0303999999996</v>
      </c>
      <c r="D59" s="5">
        <f>(89.04+300)/4</f>
        <v>97.26</v>
      </c>
      <c r="E59" s="5">
        <f>(89.04*89.04+30000)/4</f>
        <v>9482.0303999999996</v>
      </c>
    </row>
    <row r="60" spans="1:5" x14ac:dyDescent="0.25">
      <c r="A60" s="5" t="s">
        <v>60</v>
      </c>
      <c r="B60" s="5">
        <v>95.26</v>
      </c>
      <c r="C60" s="5">
        <v>7869</v>
      </c>
      <c r="D60" s="5">
        <v>95.26</v>
      </c>
      <c r="E60" s="5">
        <v>7869</v>
      </c>
    </row>
    <row r="61" spans="1:5" x14ac:dyDescent="0.25">
      <c r="A61" s="5" t="s">
        <v>61</v>
      </c>
      <c r="B61" s="5">
        <v>91.7</v>
      </c>
      <c r="C61" s="5">
        <v>4506.6099999999997</v>
      </c>
      <c r="D61" s="5">
        <v>91.7</v>
      </c>
      <c r="E61" s="5">
        <v>4506.6099999999997</v>
      </c>
    </row>
    <row r="62" spans="1:5" s="2" customFormat="1" x14ac:dyDescent="0.25">
      <c r="A62" s="5" t="s">
        <v>62</v>
      </c>
      <c r="B62" s="5">
        <v>100</v>
      </c>
      <c r="C62" s="5">
        <v>10000</v>
      </c>
      <c r="D62" s="5">
        <v>100</v>
      </c>
      <c r="E62" s="5">
        <v>10000</v>
      </c>
    </row>
    <row r="63" spans="1:5" x14ac:dyDescent="0.25">
      <c r="A63" s="5" t="s">
        <v>63</v>
      </c>
      <c r="B63" s="5">
        <f>(51.33+96.21+100+99.39)/4</f>
        <v>86.732500000000002</v>
      </c>
      <c r="C63" s="5">
        <f>(51.3*51.3+96.21*96.21+10000+99.39*99.39)/4</f>
        <v>7941.6065499999995</v>
      </c>
      <c r="D63" s="5">
        <f>(51.33+96.21+100+99.39)/4</f>
        <v>86.732500000000002</v>
      </c>
      <c r="E63" s="5">
        <f>(51.3*51.3+96.21*96.21+10000+99.39*99.39)/4</f>
        <v>7941.6065499999995</v>
      </c>
    </row>
    <row r="64" spans="1:5" s="2" customFormat="1" x14ac:dyDescent="0.25">
      <c r="A64" s="5" t="s">
        <v>64</v>
      </c>
      <c r="B64" s="5">
        <v>97</v>
      </c>
      <c r="C64" s="5">
        <f>97*97</f>
        <v>9409</v>
      </c>
      <c r="D64" s="5">
        <v>97</v>
      </c>
      <c r="E64" s="5">
        <f>97*97</f>
        <v>9409</v>
      </c>
    </row>
    <row r="65" spans="1:5" x14ac:dyDescent="0.25">
      <c r="A65" s="5" t="s">
        <v>65</v>
      </c>
      <c r="B65" s="5">
        <v>93.5</v>
      </c>
      <c r="C65" s="5">
        <v>6783.1</v>
      </c>
      <c r="D65" s="5">
        <v>93.5</v>
      </c>
      <c r="E65" s="5">
        <v>6783.1</v>
      </c>
    </row>
    <row r="66" spans="1:5" x14ac:dyDescent="0.25">
      <c r="A66" s="5" t="s">
        <v>66</v>
      </c>
      <c r="B66" s="5">
        <v>100</v>
      </c>
      <c r="C66" s="5">
        <v>10000</v>
      </c>
      <c r="D66" s="5">
        <v>100</v>
      </c>
      <c r="E66" s="5">
        <v>10000</v>
      </c>
    </row>
    <row r="67" spans="1:5" x14ac:dyDescent="0.25">
      <c r="A67" s="5" t="s">
        <v>67</v>
      </c>
      <c r="B67" s="5">
        <f>(98.32+98.59+91.9)/3</f>
        <v>96.27</v>
      </c>
      <c r="C67" s="5">
        <f>(7139+9285+3717)/3</f>
        <v>6713.666666666667</v>
      </c>
      <c r="D67" s="5">
        <f>(98.32+98.59+91.9)/3</f>
        <v>96.27</v>
      </c>
      <c r="E67" s="5">
        <f>(7139+9285+3717)/3</f>
        <v>6713.666666666667</v>
      </c>
    </row>
    <row r="68" spans="1:5" s="2" customFormat="1" x14ac:dyDescent="0.25">
      <c r="A68" s="5" t="s">
        <v>68</v>
      </c>
      <c r="B68" s="5">
        <v>76.42</v>
      </c>
      <c r="C68" s="5">
        <v>3965.87</v>
      </c>
      <c r="D68" s="5">
        <v>76.42</v>
      </c>
      <c r="E68" s="5">
        <v>3965.87</v>
      </c>
    </row>
    <row r="69" spans="1:5" x14ac:dyDescent="0.25">
      <c r="A69" s="5" t="s">
        <v>69</v>
      </c>
      <c r="B69" s="5">
        <v>94.47</v>
      </c>
      <c r="C69" s="5">
        <v>7622.38</v>
      </c>
      <c r="D69" s="5">
        <v>94.47</v>
      </c>
      <c r="E69" s="5">
        <v>7622.38</v>
      </c>
    </row>
    <row r="70" spans="1:5" x14ac:dyDescent="0.25">
      <c r="A70" s="5" t="s">
        <v>70</v>
      </c>
      <c r="B70" s="5">
        <v>89.86</v>
      </c>
      <c r="C70" s="5">
        <v>3589.28</v>
      </c>
      <c r="D70" s="5">
        <v>89.86</v>
      </c>
      <c r="E70" s="5">
        <v>3589.28</v>
      </c>
    </row>
    <row r="71" spans="1:5" x14ac:dyDescent="0.25">
      <c r="A71" s="5" t="s">
        <v>71</v>
      </c>
      <c r="B71" s="5">
        <f>(84.94+39.21+76.74+17.85)/4</f>
        <v>54.684999999999995</v>
      </c>
      <c r="C71" s="5">
        <f>(84.94*84.94+39.21*39.21+76.74*76.74+17.85*17.85)/4</f>
        <v>3739.9694499999996</v>
      </c>
      <c r="D71" s="5">
        <f>(84.94+39.21+76.74+17.85)/4</f>
        <v>54.684999999999995</v>
      </c>
      <c r="E71" s="5">
        <f>(84.94*84.94+39.21*39.21+76.74*76.74+17.85*17.85)/4</f>
        <v>3739.9694499999996</v>
      </c>
    </row>
    <row r="72" spans="1:5" x14ac:dyDescent="0.25">
      <c r="A72" s="5" t="s">
        <v>72</v>
      </c>
      <c r="B72" s="5">
        <v>100</v>
      </c>
      <c r="C72" s="5">
        <v>10000</v>
      </c>
      <c r="D72" s="5">
        <v>100</v>
      </c>
      <c r="E72" s="5">
        <v>10000</v>
      </c>
    </row>
    <row r="73" spans="1:5" x14ac:dyDescent="0.25">
      <c r="A73" s="5" t="s">
        <v>73</v>
      </c>
      <c r="B73" s="5">
        <f>51.4+48.6</f>
        <v>100</v>
      </c>
      <c r="C73" s="5">
        <v>10000</v>
      </c>
      <c r="D73" s="5">
        <f>51.4+48.6</f>
        <v>100</v>
      </c>
      <c r="E73" s="5">
        <v>10000</v>
      </c>
    </row>
    <row r="74" spans="1:5" x14ac:dyDescent="0.25">
      <c r="A74" s="5" t="s">
        <v>74</v>
      </c>
      <c r="B74" s="5">
        <v>75.959999999999994</v>
      </c>
      <c r="C74" s="5">
        <v>3055</v>
      </c>
      <c r="D74" s="5">
        <v>75.959999999999994</v>
      </c>
      <c r="E74" s="5">
        <v>3055</v>
      </c>
    </row>
    <row r="75" spans="1:5" s="2" customFormat="1" x14ac:dyDescent="0.25">
      <c r="A75" s="5" t="s">
        <v>75</v>
      </c>
      <c r="B75" s="5">
        <v>79.319999999999993</v>
      </c>
      <c r="C75" s="5">
        <v>4592</v>
      </c>
      <c r="D75" s="5">
        <v>79.319999999999993</v>
      </c>
      <c r="E75" s="5">
        <v>4592</v>
      </c>
    </row>
    <row r="76" spans="1:5" x14ac:dyDescent="0.25">
      <c r="A76" s="5" t="s">
        <v>76</v>
      </c>
      <c r="B76" s="5">
        <v>100</v>
      </c>
      <c r="C76" s="5">
        <v>10000</v>
      </c>
      <c r="D76" s="5">
        <v>100</v>
      </c>
      <c r="E76" s="5">
        <v>10000</v>
      </c>
    </row>
    <row r="77" spans="1:5" x14ac:dyDescent="0.25">
      <c r="A77" s="5" t="s">
        <v>77</v>
      </c>
      <c r="B77" s="5">
        <f>(71.08+99.65+100)/3</f>
        <v>90.243333333333339</v>
      </c>
      <c r="C77" s="5">
        <f>(71.08*71.08+99.65*99.65+10000)/3</f>
        <v>8327.4963000000007</v>
      </c>
      <c r="D77" s="5">
        <f>(71.08+99.65+100)/3</f>
        <v>90.243333333333339</v>
      </c>
      <c r="E77" s="5">
        <f>(71.08*71.08+99.65*99.65+10000)/3</f>
        <v>8327.4963000000007</v>
      </c>
    </row>
    <row r="78" spans="1:5" x14ac:dyDescent="0.25">
      <c r="A78" s="5" t="s">
        <v>78</v>
      </c>
      <c r="B78" s="5">
        <v>87.6</v>
      </c>
      <c r="C78" s="5">
        <v>5241.3999999999996</v>
      </c>
      <c r="D78" s="5">
        <v>87.6</v>
      </c>
      <c r="E78" s="5">
        <v>5241.3999999999996</v>
      </c>
    </row>
    <row r="79" spans="1:5" x14ac:dyDescent="0.25">
      <c r="A79" s="5" t="s">
        <v>79</v>
      </c>
      <c r="B79" s="5">
        <v>85.85</v>
      </c>
      <c r="C79" s="5">
        <f>62.07*62.07+23.78*23.78</f>
        <v>4418.1733000000004</v>
      </c>
      <c r="D79" s="5">
        <v>85.85</v>
      </c>
      <c r="E79" s="5">
        <f>62.07*62.07+23.78*23.78</f>
        <v>4418.1733000000004</v>
      </c>
    </row>
    <row r="80" spans="1:5" s="2" customFormat="1" x14ac:dyDescent="0.25">
      <c r="A80" s="5" t="s">
        <v>80</v>
      </c>
      <c r="B80" s="5">
        <v>100</v>
      </c>
      <c r="C80" s="5">
        <v>10000</v>
      </c>
      <c r="D80" s="5">
        <v>100</v>
      </c>
      <c r="E80" s="5">
        <v>10000</v>
      </c>
    </row>
    <row r="81" spans="1:5" x14ac:dyDescent="0.25">
      <c r="A81" s="5" t="s">
        <v>81</v>
      </c>
      <c r="B81" s="5">
        <v>97.77</v>
      </c>
      <c r="C81" s="5">
        <v>6380.9110000000001</v>
      </c>
      <c r="D81" s="5">
        <v>97.77</v>
      </c>
      <c r="E81" s="5">
        <v>6380.9110000000001</v>
      </c>
    </row>
    <row r="82" spans="1:5" s="2" customFormat="1" x14ac:dyDescent="0.25">
      <c r="A82" s="5" t="s">
        <v>82</v>
      </c>
      <c r="B82" s="5">
        <v>100</v>
      </c>
      <c r="C82" s="5">
        <v>10000</v>
      </c>
      <c r="D82" s="5">
        <v>100</v>
      </c>
      <c r="E82" s="5">
        <v>10000</v>
      </c>
    </row>
    <row r="83" spans="1:5" x14ac:dyDescent="0.25">
      <c r="A83" s="5" t="s">
        <v>83</v>
      </c>
      <c r="B83" s="5">
        <v>100</v>
      </c>
      <c r="C83" s="5">
        <v>10000</v>
      </c>
      <c r="D83" s="5">
        <v>100</v>
      </c>
      <c r="E83" s="5">
        <v>10000</v>
      </c>
    </row>
    <row r="84" spans="1:5" x14ac:dyDescent="0.25">
      <c r="A84" s="5" t="s">
        <v>84</v>
      </c>
      <c r="B84" s="5">
        <v>74.09</v>
      </c>
      <c r="C84" s="5">
        <v>3148.65</v>
      </c>
      <c r="D84" s="5">
        <v>74.09</v>
      </c>
      <c r="E84" s="5">
        <v>3148.65</v>
      </c>
    </row>
    <row r="85" spans="1:5" x14ac:dyDescent="0.25">
      <c r="A85" s="5" t="s">
        <v>85</v>
      </c>
      <c r="B85" s="5">
        <v>90.040999999999997</v>
      </c>
      <c r="C85" s="5">
        <v>4606.0770000000002</v>
      </c>
      <c r="D85" s="5">
        <v>90.040999999999997</v>
      </c>
      <c r="E85" s="5">
        <v>4606.0770000000002</v>
      </c>
    </row>
  </sheetData>
  <pageMargins left="0.7" right="0.7" top="0.75" bottom="0.75" header="0.3" footer="0.3"/>
  <pageSetup paperSize="9" orientation="portrait" r:id="rId1"/>
  <ignoredErrors>
    <ignoredError sqref="C19 C28:D29 C31:D31 C43:C44 D43:D44 C47:D47 C58:C59 D58:D59 C63:D63 C67:D67 C71:D71 C77:D77 C10:D10 C5:D5 C3:D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Индексы рыночной концентрации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Багданцева Светлана Анатольевна</dc:creator>
  <cp:lastModifiedBy>Пичугина Наталья Владимировна</cp:lastModifiedBy>
  <cp:lastPrinted>2017-06-02T09:42:35Z</cp:lastPrinted>
  <dcterms:created xsi:type="dcterms:W3CDTF">2015-03-06T07:27:02Z</dcterms:created>
  <dcterms:modified xsi:type="dcterms:W3CDTF">2019-04-29T06:59:24Z</dcterms:modified>
</cp:coreProperties>
</file>